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agriculture\agriculture-1040845\final\"/>
    </mc:Choice>
  </mc:AlternateContent>
  <bookViews>
    <workbookView xWindow="0" yWindow="0" windowWidth="19200" windowHeight="6180"/>
  </bookViews>
  <sheets>
    <sheet name="soil_carbon" sheetId="1" r:id="rId1"/>
    <sheet name="tree_carbon" sheetId="3" r:id="rId2"/>
    <sheet name="CWD_carbon" sheetId="6" r:id="rId3"/>
    <sheet name="litter_carbon " sheetId="5" r:id="rId4"/>
  </sheets>
  <calcPr calcId="181029"/>
  <extLst>
    <ext uri="GoogleSheetsCustomDataVersion1">
      <go:sheetsCustomData xmlns:go="http://customooxmlschemas.google.com/" r:id="rId6" roundtripDataSignature="AMtx7mjXWNtA/uz6YhP2uto7ckyy3A6RFA=="/>
    </ext>
  </extLst>
</workbook>
</file>

<file path=xl/calcChain.xml><?xml version="1.0" encoding="utf-8"?>
<calcChain xmlns="http://schemas.openxmlformats.org/spreadsheetml/2006/main">
  <c r="E7" i="5" l="1"/>
  <c r="D2" i="5"/>
  <c r="C2" i="5"/>
  <c r="M46" i="6"/>
  <c r="H2" i="6"/>
  <c r="I5" i="6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" i="1"/>
  <c r="K3" i="6" l="1"/>
  <c r="K4" i="6"/>
  <c r="K6" i="6"/>
  <c r="K7" i="6"/>
  <c r="K8" i="6"/>
  <c r="K9" i="6"/>
  <c r="K10" i="6"/>
  <c r="L10" i="6" s="1"/>
  <c r="K11" i="6"/>
  <c r="K12" i="6"/>
  <c r="K13" i="6"/>
  <c r="K14" i="6"/>
  <c r="K15" i="6"/>
  <c r="K17" i="6"/>
  <c r="K18" i="6"/>
  <c r="K19" i="6"/>
  <c r="K20" i="6"/>
  <c r="L20" i="6" s="1"/>
  <c r="K21" i="6"/>
  <c r="K22" i="6"/>
  <c r="K23" i="6"/>
  <c r="K24" i="6"/>
  <c r="K25" i="6"/>
  <c r="K26" i="6"/>
  <c r="K27" i="6"/>
  <c r="K29" i="6"/>
  <c r="K30" i="6"/>
  <c r="L30" i="6" s="1"/>
  <c r="K31" i="6"/>
  <c r="K32" i="6"/>
  <c r="K33" i="6"/>
  <c r="K34" i="6"/>
  <c r="K35" i="6"/>
  <c r="K36" i="6"/>
  <c r="K37" i="6"/>
  <c r="K38" i="6"/>
  <c r="K39" i="6"/>
  <c r="K40" i="6"/>
  <c r="L40" i="6" s="1"/>
  <c r="K41" i="6"/>
  <c r="K42" i="6"/>
  <c r="K44" i="6"/>
  <c r="L44" i="6" s="1"/>
  <c r="K45" i="6"/>
  <c r="L45" i="6" s="1"/>
  <c r="K48" i="6"/>
  <c r="K49" i="6"/>
  <c r="K50" i="6"/>
  <c r="L50" i="6" s="1"/>
  <c r="K51" i="6"/>
  <c r="K53" i="6"/>
  <c r="K55" i="6"/>
  <c r="K56" i="6"/>
  <c r="K58" i="6"/>
  <c r="K60" i="6"/>
  <c r="L60" i="6" s="1"/>
  <c r="K61" i="6"/>
  <c r="K62" i="6"/>
  <c r="K63" i="6"/>
  <c r="K64" i="6"/>
  <c r="K66" i="6"/>
  <c r="K67" i="6"/>
  <c r="K68" i="6"/>
  <c r="K69" i="6"/>
  <c r="K70" i="6"/>
  <c r="L70" i="6" s="1"/>
  <c r="K71" i="6"/>
  <c r="K73" i="6"/>
  <c r="K74" i="6"/>
  <c r="K75" i="6"/>
  <c r="K76" i="6"/>
  <c r="K77" i="6"/>
  <c r="K78" i="6"/>
  <c r="K79" i="6"/>
  <c r="K80" i="6"/>
  <c r="K82" i="6"/>
  <c r="K83" i="6"/>
  <c r="K84" i="6"/>
  <c r="K86" i="6"/>
  <c r="K87" i="6"/>
  <c r="K88" i="6"/>
  <c r="C3" i="5"/>
  <c r="C4" i="5"/>
  <c r="C5" i="5"/>
  <c r="C6" i="5"/>
  <c r="C7" i="5"/>
  <c r="D7" i="5" s="1"/>
  <c r="C8" i="5"/>
  <c r="D8" i="5" s="1"/>
  <c r="C9" i="5"/>
  <c r="C10" i="5"/>
  <c r="D10" i="5" s="1"/>
  <c r="C11" i="5"/>
  <c r="C12" i="5"/>
  <c r="C13" i="5"/>
  <c r="C14" i="5"/>
  <c r="D14" i="5" s="1"/>
  <c r="C15" i="5"/>
  <c r="D15" i="5" s="1"/>
  <c r="C16" i="5"/>
  <c r="D16" i="5" s="1"/>
  <c r="C17" i="5"/>
  <c r="C18" i="5"/>
  <c r="D18" i="5" s="1"/>
  <c r="C19" i="5"/>
  <c r="L80" i="6"/>
  <c r="D2" i="6"/>
  <c r="D6" i="3"/>
  <c r="D7" i="3"/>
  <c r="D8" i="3"/>
  <c r="D9" i="3"/>
  <c r="D10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19" i="5"/>
  <c r="D17" i="5"/>
  <c r="D13" i="5"/>
  <c r="D12" i="5"/>
  <c r="D11" i="5"/>
  <c r="D9" i="5"/>
  <c r="D6" i="5"/>
  <c r="D5" i="5"/>
  <c r="D4" i="5"/>
  <c r="D3" i="5"/>
  <c r="E13" i="5" l="1"/>
  <c r="E19" i="5"/>
  <c r="D44" i="6"/>
  <c r="E44" i="6" s="1"/>
  <c r="D20" i="6"/>
  <c r="D45" i="6"/>
  <c r="E45" i="6" s="1"/>
  <c r="D46" i="6"/>
  <c r="E46" i="6" s="1"/>
  <c r="E2" i="6"/>
  <c r="D3" i="6"/>
  <c r="D4" i="6"/>
  <c r="D5" i="6"/>
  <c r="E5" i="6" s="1"/>
  <c r="D6" i="6"/>
  <c r="D7" i="6"/>
  <c r="E7" i="6" s="1"/>
  <c r="D8" i="6"/>
  <c r="E8" i="6" s="1"/>
  <c r="D9" i="6"/>
  <c r="E9" i="6" s="1"/>
  <c r="D10" i="6"/>
  <c r="E10" i="6" s="1"/>
  <c r="D11" i="6"/>
  <c r="D12" i="6"/>
  <c r="D13" i="6"/>
  <c r="E13" i="6" s="1"/>
  <c r="D14" i="6"/>
  <c r="E14" i="6" s="1"/>
  <c r="D15" i="6"/>
  <c r="E15" i="6" s="1"/>
  <c r="D16" i="6"/>
  <c r="E16" i="6" s="1"/>
  <c r="D17" i="6"/>
  <c r="E17" i="6" s="1"/>
  <c r="D18" i="6"/>
  <c r="E18" i="6" s="1"/>
  <c r="D19" i="6"/>
  <c r="D21" i="6"/>
  <c r="E21" i="6" s="1"/>
  <c r="D22" i="6"/>
  <c r="E22" i="6" s="1"/>
  <c r="D23" i="6"/>
  <c r="D24" i="6"/>
  <c r="E24" i="6" s="1"/>
  <c r="D25" i="6"/>
  <c r="E25" i="6" s="1"/>
  <c r="D26" i="6"/>
  <c r="E26" i="6" s="1"/>
  <c r="D27" i="6"/>
  <c r="E27" i="6" s="1"/>
  <c r="D28" i="6"/>
  <c r="E28" i="6" s="1"/>
  <c r="D29" i="6"/>
  <c r="D30" i="6"/>
  <c r="E30" i="6" s="1"/>
  <c r="D31" i="6"/>
  <c r="D32" i="6"/>
  <c r="E32" i="6" s="1"/>
  <c r="D33" i="6"/>
  <c r="D34" i="6"/>
  <c r="E34" i="6" s="1"/>
  <c r="D35" i="6"/>
  <c r="E35" i="6" s="1"/>
  <c r="D36" i="6"/>
  <c r="E36" i="6" s="1"/>
  <c r="D37" i="6"/>
  <c r="E37" i="6" s="1"/>
  <c r="D38" i="6"/>
  <c r="E38" i="6" s="1"/>
  <c r="D39" i="6"/>
  <c r="E39" i="6" s="1"/>
  <c r="D40" i="6"/>
  <c r="E40" i="6" s="1"/>
  <c r="D41" i="6"/>
  <c r="E41" i="6" s="1"/>
  <c r="D42" i="6"/>
  <c r="E42" i="6" s="1"/>
  <c r="D43" i="6"/>
  <c r="E43" i="6" s="1"/>
  <c r="D58" i="6"/>
  <c r="E58" i="6" s="1"/>
  <c r="D59" i="6"/>
  <c r="E59" i="6" s="1"/>
  <c r="D47" i="6"/>
  <c r="D48" i="6"/>
  <c r="D49" i="6"/>
  <c r="E49" i="6" s="1"/>
  <c r="D50" i="6"/>
  <c r="E50" i="6" s="1"/>
  <c r="D51" i="6"/>
  <c r="E51" i="6" s="1"/>
  <c r="D52" i="6"/>
  <c r="E52" i="6" s="1"/>
  <c r="D53" i="6"/>
  <c r="E53" i="6" s="1"/>
  <c r="D54" i="6"/>
  <c r="E54" i="6" s="1"/>
  <c r="D55" i="6"/>
  <c r="E55" i="6" s="1"/>
  <c r="D56" i="6"/>
  <c r="E56" i="6" s="1"/>
  <c r="D57" i="6"/>
  <c r="E57" i="6" s="1"/>
  <c r="D86" i="6"/>
  <c r="E86" i="6" s="1"/>
  <c r="D87" i="6"/>
  <c r="E87" i="6" s="1"/>
  <c r="D88" i="6"/>
  <c r="E88" i="6" s="1"/>
  <c r="D89" i="6"/>
  <c r="E89" i="6" s="1"/>
  <c r="D60" i="6"/>
  <c r="E60" i="6" s="1"/>
  <c r="D61" i="6"/>
  <c r="E61" i="6" s="1"/>
  <c r="D62" i="6"/>
  <c r="D63" i="6"/>
  <c r="E63" i="6" s="1"/>
  <c r="D64" i="6"/>
  <c r="E64" i="6" s="1"/>
  <c r="D65" i="6"/>
  <c r="E65" i="6" s="1"/>
  <c r="D66" i="6"/>
  <c r="E66" i="6" s="1"/>
  <c r="D67" i="6"/>
  <c r="E67" i="6" s="1"/>
  <c r="D68" i="6"/>
  <c r="E68" i="6" s="1"/>
  <c r="D69" i="6"/>
  <c r="E69" i="6" s="1"/>
  <c r="D70" i="6"/>
  <c r="E70" i="6" s="1"/>
  <c r="D71" i="6"/>
  <c r="E71" i="6" s="1"/>
  <c r="D72" i="6"/>
  <c r="E72" i="6" s="1"/>
  <c r="D73" i="6"/>
  <c r="E73" i="6" s="1"/>
  <c r="D74" i="6"/>
  <c r="E74" i="6" s="1"/>
  <c r="D75" i="6"/>
  <c r="E75" i="6" s="1"/>
  <c r="D76" i="6"/>
  <c r="E76" i="6" s="1"/>
  <c r="D77" i="6"/>
  <c r="E77" i="6" s="1"/>
  <c r="D78" i="6"/>
  <c r="D79" i="6"/>
  <c r="E79" i="6" s="1"/>
  <c r="D80" i="6"/>
  <c r="E80" i="6" s="1"/>
  <c r="D81" i="6"/>
  <c r="E81" i="6" s="1"/>
  <c r="D82" i="6"/>
  <c r="D83" i="6"/>
  <c r="E83" i="6" s="1"/>
  <c r="D84" i="6"/>
  <c r="E84" i="6" s="1"/>
  <c r="D85" i="6"/>
  <c r="E85" i="6" s="1"/>
  <c r="G85" i="6"/>
  <c r="L84" i="6"/>
  <c r="G84" i="6"/>
  <c r="L83" i="6"/>
  <c r="G83" i="6"/>
  <c r="L82" i="6"/>
  <c r="G82" i="6"/>
  <c r="G81" i="6"/>
  <c r="G80" i="6"/>
  <c r="L79" i="6"/>
  <c r="G79" i="6"/>
  <c r="L78" i="6"/>
  <c r="G78" i="6"/>
  <c r="L77" i="6"/>
  <c r="G77" i="6"/>
  <c r="L76" i="6"/>
  <c r="G76" i="6"/>
  <c r="L75" i="6"/>
  <c r="G75" i="6"/>
  <c r="L74" i="6"/>
  <c r="G74" i="6"/>
  <c r="L73" i="6"/>
  <c r="G73" i="6"/>
  <c r="G72" i="6"/>
  <c r="L71" i="6"/>
  <c r="G71" i="6"/>
  <c r="G70" i="6"/>
  <c r="L69" i="6"/>
  <c r="G69" i="6"/>
  <c r="L68" i="6"/>
  <c r="G68" i="6"/>
  <c r="L67" i="6"/>
  <c r="G67" i="6"/>
  <c r="L66" i="6"/>
  <c r="G66" i="6"/>
  <c r="G65" i="6"/>
  <c r="L64" i="6"/>
  <c r="G64" i="6"/>
  <c r="L63" i="6"/>
  <c r="G63" i="6"/>
  <c r="L62" i="6"/>
  <c r="G62" i="6"/>
  <c r="L61" i="6"/>
  <c r="G61" i="6"/>
  <c r="G60" i="6"/>
  <c r="G89" i="6"/>
  <c r="L88" i="6"/>
  <c r="G88" i="6"/>
  <c r="L87" i="6"/>
  <c r="G87" i="6"/>
  <c r="L86" i="6"/>
  <c r="G86" i="6"/>
  <c r="G57" i="6"/>
  <c r="L56" i="6"/>
  <c r="G56" i="6"/>
  <c r="L55" i="6"/>
  <c r="G55" i="6"/>
  <c r="G54" i="6"/>
  <c r="L53" i="6"/>
  <c r="G53" i="6"/>
  <c r="G52" i="6"/>
  <c r="L51" i="6"/>
  <c r="G51" i="6"/>
  <c r="G50" i="6"/>
  <c r="L49" i="6"/>
  <c r="G49" i="6"/>
  <c r="L48" i="6"/>
  <c r="G48" i="6"/>
  <c r="G47" i="6"/>
  <c r="G59" i="6"/>
  <c r="L58" i="6"/>
  <c r="G58" i="6"/>
  <c r="G43" i="6"/>
  <c r="L42" i="6"/>
  <c r="G42" i="6"/>
  <c r="L41" i="6"/>
  <c r="G41" i="6"/>
  <c r="G40" i="6"/>
  <c r="L39" i="6"/>
  <c r="G39" i="6"/>
  <c r="L38" i="6"/>
  <c r="G38" i="6"/>
  <c r="L37" i="6"/>
  <c r="G37" i="6"/>
  <c r="L36" i="6"/>
  <c r="G36" i="6"/>
  <c r="L35" i="6"/>
  <c r="G35" i="6"/>
  <c r="L34" i="6"/>
  <c r="G34" i="6"/>
  <c r="L33" i="6"/>
  <c r="G33" i="6"/>
  <c r="E33" i="6"/>
  <c r="L32" i="6"/>
  <c r="G32" i="6"/>
  <c r="L31" i="6"/>
  <c r="G31" i="6"/>
  <c r="G30" i="6"/>
  <c r="L29" i="6"/>
  <c r="G29" i="6"/>
  <c r="G28" i="6"/>
  <c r="L27" i="6"/>
  <c r="G27" i="6"/>
  <c r="L26" i="6"/>
  <c r="G26" i="6"/>
  <c r="L25" i="6"/>
  <c r="G25" i="6"/>
  <c r="L24" i="6"/>
  <c r="G24" i="6"/>
  <c r="L23" i="6"/>
  <c r="G23" i="6"/>
  <c r="L22" i="6"/>
  <c r="G22" i="6"/>
  <c r="L21" i="6"/>
  <c r="G21" i="6"/>
  <c r="G20" i="6"/>
  <c r="L19" i="6"/>
  <c r="G19" i="6"/>
  <c r="E19" i="6"/>
  <c r="L18" i="6"/>
  <c r="G18" i="6"/>
  <c r="L17" i="6"/>
  <c r="G17" i="6"/>
  <c r="G16" i="6"/>
  <c r="L15" i="6"/>
  <c r="G15" i="6"/>
  <c r="L14" i="6"/>
  <c r="G14" i="6"/>
  <c r="L13" i="6"/>
  <c r="G13" i="6"/>
  <c r="L12" i="6"/>
  <c r="G12" i="6"/>
  <c r="E12" i="6"/>
  <c r="L11" i="6"/>
  <c r="G11" i="6"/>
  <c r="E11" i="6"/>
  <c r="G10" i="6"/>
  <c r="L9" i="6"/>
  <c r="G9" i="6"/>
  <c r="L8" i="6"/>
  <c r="G8" i="6"/>
  <c r="L7" i="6"/>
  <c r="G7" i="6"/>
  <c r="L6" i="6"/>
  <c r="G6" i="6"/>
  <c r="G5" i="6"/>
  <c r="L4" i="6"/>
  <c r="G4" i="6"/>
  <c r="E4" i="6"/>
  <c r="L3" i="6"/>
  <c r="G3" i="6"/>
  <c r="E3" i="6"/>
  <c r="K2" i="6"/>
  <c r="L2" i="6" s="1"/>
  <c r="G2" i="6"/>
  <c r="G46" i="6"/>
  <c r="G45" i="6"/>
  <c r="G44" i="6"/>
  <c r="F2" i="3"/>
  <c r="F34" i="3"/>
  <c r="G34" i="3" s="1"/>
  <c r="H34" i="3" s="1"/>
  <c r="F33" i="3"/>
  <c r="G33" i="3" s="1"/>
  <c r="H33" i="3" s="1"/>
  <c r="F32" i="3"/>
  <c r="G32" i="3" s="1"/>
  <c r="H32" i="3" s="1"/>
  <c r="F31" i="3"/>
  <c r="G31" i="3" s="1"/>
  <c r="H31" i="3" s="1"/>
  <c r="F30" i="3"/>
  <c r="G30" i="3" s="1"/>
  <c r="H30" i="3" s="1"/>
  <c r="F29" i="3"/>
  <c r="G29" i="3" s="1"/>
  <c r="H29" i="3" s="1"/>
  <c r="F28" i="3"/>
  <c r="G28" i="3" s="1"/>
  <c r="H28" i="3" s="1"/>
  <c r="F27" i="3"/>
  <c r="G27" i="3" s="1"/>
  <c r="H27" i="3" s="1"/>
  <c r="F26" i="3"/>
  <c r="G26" i="3" s="1"/>
  <c r="H26" i="3" s="1"/>
  <c r="F25" i="3"/>
  <c r="G25" i="3" s="1"/>
  <c r="H25" i="3" s="1"/>
  <c r="F24" i="3"/>
  <c r="G24" i="3" s="1"/>
  <c r="H24" i="3" s="1"/>
  <c r="F23" i="3"/>
  <c r="G23" i="3" s="1"/>
  <c r="H23" i="3" s="1"/>
  <c r="F22" i="3"/>
  <c r="G22" i="3" s="1"/>
  <c r="H22" i="3" s="1"/>
  <c r="F21" i="3"/>
  <c r="G21" i="3" s="1"/>
  <c r="H21" i="3" s="1"/>
  <c r="F20" i="3"/>
  <c r="G20" i="3" s="1"/>
  <c r="H20" i="3" s="1"/>
  <c r="F19" i="3"/>
  <c r="G19" i="3" s="1"/>
  <c r="H19" i="3" s="1"/>
  <c r="F18" i="3"/>
  <c r="G18" i="3" s="1"/>
  <c r="H18" i="3" s="1"/>
  <c r="F17" i="3"/>
  <c r="G17" i="3" s="1"/>
  <c r="H17" i="3" s="1"/>
  <c r="F16" i="3"/>
  <c r="G16" i="3" s="1"/>
  <c r="H16" i="3" s="1"/>
  <c r="F15" i="3"/>
  <c r="G15" i="3" s="1"/>
  <c r="H15" i="3" s="1"/>
  <c r="F14" i="3"/>
  <c r="G14" i="3" s="1"/>
  <c r="H14" i="3" s="1"/>
  <c r="F13" i="3"/>
  <c r="G13" i="3" s="1"/>
  <c r="H13" i="3" s="1"/>
  <c r="F12" i="3"/>
  <c r="G12" i="3" s="1"/>
  <c r="H12" i="3" s="1"/>
  <c r="F11" i="3"/>
  <c r="G11" i="3" s="1"/>
  <c r="H11" i="3" s="1"/>
  <c r="F10" i="3"/>
  <c r="G10" i="3" s="1"/>
  <c r="H10" i="3" s="1"/>
  <c r="F9" i="3"/>
  <c r="G9" i="3" s="1"/>
  <c r="H9" i="3" s="1"/>
  <c r="F8" i="3"/>
  <c r="G8" i="3" s="1"/>
  <c r="H8" i="3" s="1"/>
  <c r="F7" i="3"/>
  <c r="G7" i="3" s="1"/>
  <c r="H7" i="3" s="1"/>
  <c r="F6" i="3"/>
  <c r="G6" i="3" s="1"/>
  <c r="H6" i="3" s="1"/>
  <c r="F5" i="3"/>
  <c r="G5" i="3" s="1"/>
  <c r="H5" i="3" s="1"/>
  <c r="F4" i="3"/>
  <c r="G4" i="3" s="1"/>
  <c r="H4" i="3" s="1"/>
  <c r="F3" i="3"/>
  <c r="G3" i="3" s="1"/>
  <c r="H3" i="3" s="1"/>
  <c r="G2" i="3" l="1"/>
  <c r="H2" i="3" s="1"/>
  <c r="I10" i="3" s="1"/>
  <c r="J10" i="3" s="1"/>
  <c r="H19" i="6"/>
  <c r="H51" i="6"/>
  <c r="H44" i="6"/>
  <c r="H46" i="6"/>
  <c r="H74" i="6"/>
  <c r="H35" i="6"/>
  <c r="H4" i="6"/>
  <c r="H24" i="6"/>
  <c r="H84" i="6"/>
  <c r="H55" i="6"/>
  <c r="H65" i="6"/>
  <c r="H83" i="6"/>
  <c r="H68" i="6"/>
  <c r="H41" i="6"/>
  <c r="H57" i="6"/>
  <c r="H32" i="6"/>
  <c r="H81" i="6"/>
  <c r="H16" i="6"/>
  <c r="H42" i="6"/>
  <c r="H12" i="6"/>
  <c r="H18" i="6"/>
  <c r="H34" i="6"/>
  <c r="H70" i="6"/>
  <c r="H56" i="6"/>
  <c r="H15" i="6"/>
  <c r="H7" i="6"/>
  <c r="H45" i="6"/>
  <c r="H3" i="6"/>
  <c r="H9" i="6"/>
  <c r="H27" i="6"/>
  <c r="H54" i="6"/>
  <c r="H85" i="6"/>
  <c r="H77" i="6"/>
  <c r="H61" i="6"/>
  <c r="H38" i="6"/>
  <c r="H22" i="6"/>
  <c r="H39" i="6"/>
  <c r="H76" i="6"/>
  <c r="H43" i="6"/>
  <c r="H89" i="6"/>
  <c r="H72" i="6"/>
  <c r="H75" i="6"/>
  <c r="H52" i="6"/>
  <c r="H60" i="6"/>
  <c r="H73" i="6"/>
  <c r="H80" i="6"/>
  <c r="H64" i="6"/>
  <c r="H86" i="6"/>
  <c r="H17" i="6"/>
  <c r="H30" i="6"/>
  <c r="H33" i="6"/>
  <c r="H50" i="6"/>
  <c r="H71" i="6"/>
  <c r="H79" i="6"/>
  <c r="H69" i="6"/>
  <c r="H88" i="6"/>
  <c r="H59" i="6"/>
  <c r="H14" i="6"/>
  <c r="H28" i="6"/>
  <c r="H67" i="6"/>
  <c r="H53" i="6"/>
  <c r="H36" i="6"/>
  <c r="H5" i="6"/>
  <c r="H8" i="6"/>
  <c r="H10" i="6"/>
  <c r="H25" i="6"/>
  <c r="H58" i="6"/>
  <c r="H21" i="6"/>
  <c r="H13" i="6"/>
  <c r="H11" i="6"/>
  <c r="H26" i="6"/>
  <c r="H37" i="6"/>
  <c r="H40" i="6"/>
  <c r="H87" i="6"/>
  <c r="H63" i="6"/>
  <c r="H66" i="6"/>
  <c r="E47" i="6"/>
  <c r="H47" i="6" s="1"/>
  <c r="E62" i="6"/>
  <c r="H62" i="6" s="1"/>
  <c r="E23" i="6"/>
  <c r="H23" i="6" s="1"/>
  <c r="E78" i="6"/>
  <c r="H78" i="6" s="1"/>
  <c r="E48" i="6"/>
  <c r="H48" i="6" s="1"/>
  <c r="E31" i="6"/>
  <c r="H31" i="6" s="1"/>
  <c r="E6" i="6"/>
  <c r="H6" i="6" s="1"/>
  <c r="E20" i="6"/>
  <c r="H20" i="6" s="1"/>
  <c r="H49" i="6"/>
  <c r="E82" i="6"/>
  <c r="H82" i="6" s="1"/>
  <c r="E29" i="6"/>
  <c r="H29" i="6" s="1"/>
  <c r="I23" i="3"/>
  <c r="J23" i="3" s="1"/>
  <c r="I34" i="3"/>
  <c r="J34" i="3" s="1"/>
  <c r="I46" i="6" l="1"/>
  <c r="K46" i="6" s="1"/>
  <c r="L46" i="6" s="1"/>
  <c r="I57" i="6"/>
  <c r="K57" i="6" s="1"/>
  <c r="I54" i="6"/>
  <c r="K54" i="6" s="1"/>
  <c r="L54" i="6" s="1"/>
  <c r="I52" i="6"/>
  <c r="K52" i="6" s="1"/>
  <c r="I28" i="6"/>
  <c r="K28" i="6" s="1"/>
  <c r="I65" i="6"/>
  <c r="K65" i="6" s="1"/>
  <c r="I81" i="6"/>
  <c r="I47" i="6"/>
  <c r="K47" i="6" s="1"/>
  <c r="I72" i="6"/>
  <c r="K72" i="6" s="1"/>
  <c r="I85" i="6"/>
  <c r="K85" i="6" s="1"/>
  <c r="K5" i="6"/>
  <c r="I89" i="6"/>
  <c r="K89" i="6" s="1"/>
  <c r="I43" i="6"/>
  <c r="K43" i="6" s="1"/>
  <c r="I16" i="6"/>
  <c r="K16" i="6" s="1"/>
  <c r="I59" i="6"/>
  <c r="K59" i="6" s="1"/>
  <c r="K81" i="6" l="1"/>
  <c r="L81" i="6" s="1"/>
  <c r="L89" i="6"/>
  <c r="L16" i="6"/>
  <c r="L65" i="6"/>
  <c r="L43" i="6"/>
  <c r="L52" i="6"/>
  <c r="L5" i="6"/>
  <c r="L85" i="6"/>
  <c r="L57" i="6"/>
  <c r="L59" i="6"/>
  <c r="L28" i="6"/>
  <c r="L72" i="6"/>
  <c r="L47" i="6"/>
  <c r="M59" i="6" l="1"/>
  <c r="M89" i="6"/>
</calcChain>
</file>

<file path=xl/sharedStrings.xml><?xml version="1.0" encoding="utf-8"?>
<sst xmlns="http://schemas.openxmlformats.org/spreadsheetml/2006/main" count="377" uniqueCount="88">
  <si>
    <t>plot</t>
  </si>
  <si>
    <t>core</t>
  </si>
  <si>
    <t>depth</t>
  </si>
  <si>
    <t>per_c</t>
  </si>
  <si>
    <t>soil_mass_Mg_ha</t>
  </si>
  <si>
    <t>C_Mass_Mg_ha</t>
  </si>
  <si>
    <t>0-20</t>
  </si>
  <si>
    <t>20-40</t>
  </si>
  <si>
    <t>40-60</t>
  </si>
  <si>
    <t>60-80</t>
  </si>
  <si>
    <t>80-100</t>
  </si>
  <si>
    <t>Plot</t>
  </si>
  <si>
    <t>dbh_cm</t>
  </si>
  <si>
    <t>sp</t>
  </si>
  <si>
    <t>biomass_kg</t>
  </si>
  <si>
    <t>carbon_kg</t>
  </si>
  <si>
    <t>citspi</t>
  </si>
  <si>
    <t>samsam</t>
  </si>
  <si>
    <t>schact</t>
  </si>
  <si>
    <t>schat</t>
  </si>
  <si>
    <t>syzcum</t>
  </si>
  <si>
    <t>schefflera actinophylla (schact)</t>
  </si>
  <si>
    <t>Syzygium cumini (syzcum)</t>
  </si>
  <si>
    <t>Citharexylum spinosum (citspi)</t>
  </si>
  <si>
    <t>Samanea samsam (samsam)</t>
  </si>
  <si>
    <t>phodac</t>
  </si>
  <si>
    <t>Phoenix dactylifera (phodac)</t>
  </si>
  <si>
    <t>carbon_Mg</t>
  </si>
  <si>
    <t>ρ_wood_density</t>
  </si>
  <si>
    <t>L= transect length=15 m</t>
  </si>
  <si>
    <t>pi</t>
  </si>
  <si>
    <t>transect</t>
  </si>
  <si>
    <t>V = volume in m3/ha</t>
  </si>
  <si>
    <t>biomass_g/ha_per_transect</t>
  </si>
  <si>
    <t>decay_class</t>
  </si>
  <si>
    <t>V_cm3/ha</t>
  </si>
  <si>
    <t>biomass_g/ha</t>
  </si>
  <si>
    <t>V_m3/ha</t>
  </si>
  <si>
    <t>Measured total organic carbon concentration (%)</t>
  </si>
  <si>
    <t>Mass of soil carbon (Mg C per ha)</t>
  </si>
  <si>
    <t>Depth of core increment (cm)</t>
  </si>
  <si>
    <t>biomass_g_0.25m2</t>
  </si>
  <si>
    <t>C_g_0.25m2</t>
  </si>
  <si>
    <t>depth_cm</t>
  </si>
  <si>
    <t>dbh</t>
  </si>
  <si>
    <t>diameter at breast height (cm)</t>
  </si>
  <si>
    <t>ρ</t>
  </si>
  <si>
    <t>E</t>
  </si>
  <si>
    <t>measure of environmental stress; obtained at http://chave.ups-tlse.fr/pantropical_allometry.htm</t>
  </si>
  <si>
    <t>biomass of tree (kg)</t>
  </si>
  <si>
    <t>carbon of tree (kg) based on assumed 48% C; converted to Mg</t>
  </si>
  <si>
    <t>five, 15-m transects per plot (1-5)</t>
  </si>
  <si>
    <t xml:space="preserve">d </t>
  </si>
  <si>
    <t>d</t>
  </si>
  <si>
    <t>diameter where coarse woody debris (CWD) intersects transect</t>
  </si>
  <si>
    <t>volume (m3/ha) based on equation from Iwashita et al. 2013 (see below)</t>
  </si>
  <si>
    <t>converted to cm3/ha</t>
  </si>
  <si>
    <t>percent carbon based on assumed 48% from Iwashita et al. 2013</t>
  </si>
  <si>
    <t>per_C</t>
  </si>
  <si>
    <t>C_g/ha_per_transect</t>
  </si>
  <si>
    <t>C_Mg/ha_per_transect</t>
  </si>
  <si>
    <t>biomass_g/ha_per transect</t>
  </si>
  <si>
    <t>wood density (g/cm3) obtained at: http://db.worldagroforestry.org/</t>
  </si>
  <si>
    <t>d= diameter in cm from intersection</t>
  </si>
  <si>
    <t>wood density (g/cm3) per decay class) based on Iwashita et al. 2013 **</t>
  </si>
  <si>
    <t>*CWD equation and decay class density values from Iwashita et al. 2013</t>
  </si>
  <si>
    <t>**Decay class</t>
  </si>
  <si>
    <t>C_Mg/ha</t>
  </si>
  <si>
    <t>mass C scaled to Mg/ha</t>
  </si>
  <si>
    <t>C_Mg/ha_plot</t>
  </si>
  <si>
    <t>CWD carbon per transect scaled to Mg/ha</t>
  </si>
  <si>
    <t>CWD carbon per tarnsect g/ha</t>
  </si>
  <si>
    <t>C_mass_Mg_ha</t>
  </si>
  <si>
    <t>species of tree (see below)*</t>
  </si>
  <si>
    <t>*species</t>
  </si>
  <si>
    <t>Mg carbon  per 12 m x 15 m plot</t>
  </si>
  <si>
    <t>C_plot_Mg</t>
  </si>
  <si>
    <t>C_Mg/Ha</t>
  </si>
  <si>
    <t>carbon scaled to Mg/ha per plot</t>
  </si>
  <si>
    <t>C_plot_Mg/ha</t>
  </si>
  <si>
    <t>mass C of subplot  assuming 48% carbon in litter (based on Iwashita et al. 2013)</t>
  </si>
  <si>
    <t>dry mass  of litter (g) 0.25 m2 subplot</t>
  </si>
  <si>
    <t>Mass of soil collected from core increment, scaled up to ha from core radius (3.799 cm2) to Mg soil/ha</t>
  </si>
  <si>
    <t>field measurements characterized based on Iwashita et al. 2013</t>
  </si>
  <si>
    <t>biomass per transect (g/ha)</t>
  </si>
  <si>
    <t>CWD carbon (Mg/ha) by plot (average of transects)</t>
  </si>
  <si>
    <t>biomass per CWD (g/ha)</t>
  </si>
  <si>
    <t>litter C per plot (Mg/ha); mean of 6 subplots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</si>
</sst>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0212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1" xfId="0" applyFont="1" applyFill="1" applyBorder="1" applyAlignment="1"/>
    <xf numFmtId="0" fontId="2" fillId="0" borderId="0" xfId="0" applyFont="1" applyFill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Fill="1" applyAlignment="1"/>
    <xf numFmtId="0" fontId="4" fillId="0" borderId="1" xfId="0" applyFont="1" applyFill="1" applyBorder="1" applyAlignment="1"/>
    <xf numFmtId="0" fontId="6" fillId="0" borderId="0" xfId="0" applyFont="1" applyAlignment="1"/>
    <xf numFmtId="0" fontId="3" fillId="0" borderId="0" xfId="0" applyNumberFormat="1" applyFont="1" applyAlignment="1"/>
    <xf numFmtId="0" fontId="3" fillId="0" borderId="0" xfId="0" applyFont="1" applyAlignment="1"/>
    <xf numFmtId="0" fontId="1" fillId="0" borderId="0" xfId="0" applyNumberFormat="1" applyFont="1" applyAlignment="1"/>
    <xf numFmtId="0" fontId="1" fillId="0" borderId="0" xfId="0" applyFont="1" applyAlignment="1"/>
    <xf numFmtId="0" fontId="7" fillId="0" borderId="1" xfId="0" applyFont="1" applyBorder="1" applyAlignment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114299</xdr:colOff>
      <xdr:row>15</xdr:row>
      <xdr:rowOff>12700</xdr:rowOff>
    </xdr:from>
    <xdr:to>
      <xdr:col>14</xdr:col>
      <xdr:colOff>2195614</xdr:colOff>
      <xdr:row>17</xdr:row>
      <xdr:rowOff>139700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B9A3376-0D8B-F742-A99E-CD6CC9445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0599" y="2501900"/>
          <a:ext cx="2081315" cy="482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3"/>
  <sheetViews>
    <sheetView tabSelected="1" workbookViewId="0">
      <selection activeCell="D164" sqref="D164"/>
    </sheetView>
  </sheetViews>
  <sheetFormatPr defaultColWidth="12.6640625" defaultRowHeight="15" customHeight="1" x14ac:dyDescent="0.35"/>
  <cols>
    <col min="1" max="2" width="7.6640625" style="4" customWidth="1"/>
    <col min="3" max="3" width="11" style="4" customWidth="1"/>
    <col min="4" max="4" width="7.6640625" style="4" customWidth="1"/>
    <col min="5" max="6" width="17" style="5" customWidth="1"/>
    <col min="7" max="7" width="7.6640625" style="3" customWidth="1"/>
    <col min="8" max="8" width="16.6640625" style="3" customWidth="1"/>
    <col min="9" max="9" width="63" style="3" bestFit="1" customWidth="1"/>
    <col min="10" max="24" width="7.6640625" style="3" customWidth="1"/>
    <col min="25" max="16384" width="12.6640625" style="3"/>
  </cols>
  <sheetData>
    <row r="1" spans="1:9" ht="14.5" x14ac:dyDescent="0.35">
      <c r="A1" s="1" t="s">
        <v>0</v>
      </c>
      <c r="B1" s="1" t="s">
        <v>1</v>
      </c>
      <c r="C1" s="1" t="s">
        <v>43</v>
      </c>
      <c r="D1" s="1" t="s">
        <v>3</v>
      </c>
      <c r="E1" s="2" t="s">
        <v>4</v>
      </c>
      <c r="F1" s="2" t="s">
        <v>72</v>
      </c>
      <c r="H1" s="3" t="s">
        <v>2</v>
      </c>
      <c r="I1" s="3" t="s">
        <v>40</v>
      </c>
    </row>
    <row r="2" spans="1:9" ht="14.5" x14ac:dyDescent="0.35">
      <c r="A2" s="4">
        <v>1</v>
      </c>
      <c r="B2" s="4">
        <v>1</v>
      </c>
      <c r="C2" s="4" t="s">
        <v>6</v>
      </c>
      <c r="D2" s="4">
        <v>1.7150000000000001</v>
      </c>
      <c r="E2" s="5">
        <v>1204.27998895262</v>
      </c>
      <c r="F2" s="5">
        <f>E2*(D2/100)</f>
        <v>20.653401810537435</v>
      </c>
      <c r="H2" s="6" t="s">
        <v>3</v>
      </c>
      <c r="I2" s="6" t="s">
        <v>38</v>
      </c>
    </row>
    <row r="3" spans="1:9" ht="14.5" x14ac:dyDescent="0.35">
      <c r="A3" s="4">
        <v>1</v>
      </c>
      <c r="B3" s="4">
        <v>1</v>
      </c>
      <c r="C3" s="4" t="s">
        <v>7</v>
      </c>
      <c r="D3" s="4">
        <v>0.96</v>
      </c>
      <c r="E3" s="5">
        <v>1704.7560159853895</v>
      </c>
      <c r="F3" s="5">
        <f t="shared" ref="F3:F66" si="0">E3*(D3/100)</f>
        <v>16.365657753459736</v>
      </c>
      <c r="H3" s="3" t="s">
        <v>4</v>
      </c>
      <c r="I3" s="3" t="s">
        <v>82</v>
      </c>
    </row>
    <row r="4" spans="1:9" ht="14.5" x14ac:dyDescent="0.35">
      <c r="A4" s="4">
        <v>1</v>
      </c>
      <c r="B4" s="4">
        <v>1</v>
      </c>
      <c r="C4" s="4" t="s">
        <v>8</v>
      </c>
      <c r="D4" s="4">
        <v>0.55000000000000004</v>
      </c>
      <c r="E4" s="5">
        <v>1704.4061938526206</v>
      </c>
      <c r="F4" s="5">
        <f t="shared" si="0"/>
        <v>9.3742340661894143</v>
      </c>
      <c r="H4" s="3" t="s">
        <v>5</v>
      </c>
      <c r="I4" s="3" t="s">
        <v>39</v>
      </c>
    </row>
    <row r="5" spans="1:9" ht="14.25" customHeight="1" x14ac:dyDescent="0.35">
      <c r="A5" s="4">
        <v>1</v>
      </c>
      <c r="B5" s="4">
        <v>1</v>
      </c>
      <c r="C5" s="4" t="s">
        <v>9</v>
      </c>
      <c r="D5" s="4">
        <v>0.44500000000000001</v>
      </c>
      <c r="E5" s="5">
        <v>1817.61414793484</v>
      </c>
      <c r="F5" s="5">
        <f t="shared" si="0"/>
        <v>8.0883829583100386</v>
      </c>
      <c r="I5" s="28"/>
    </row>
    <row r="6" spans="1:9" ht="14.25" customHeight="1" x14ac:dyDescent="0.35">
      <c r="A6" s="4">
        <v>1</v>
      </c>
      <c r="B6" s="4">
        <v>1</v>
      </c>
      <c r="C6" s="4" t="s">
        <v>10</v>
      </c>
      <c r="D6" s="4">
        <v>0.29499999999999998</v>
      </c>
      <c r="E6" s="5">
        <v>1554.8753586573669</v>
      </c>
      <c r="F6" s="5">
        <f t="shared" si="0"/>
        <v>4.5868823080392325</v>
      </c>
    </row>
    <row r="7" spans="1:9" ht="14.25" customHeight="1" x14ac:dyDescent="0.35">
      <c r="A7" s="4">
        <v>1</v>
      </c>
      <c r="B7" s="4">
        <v>2</v>
      </c>
      <c r="C7" s="4" t="s">
        <v>6</v>
      </c>
      <c r="D7" s="4">
        <v>7.02</v>
      </c>
      <c r="E7" s="5">
        <v>717.24189301522051</v>
      </c>
      <c r="F7" s="5">
        <f t="shared" si="0"/>
        <v>50.350380889668479</v>
      </c>
    </row>
    <row r="8" spans="1:9" ht="14.25" customHeight="1" x14ac:dyDescent="0.35">
      <c r="A8" s="4">
        <v>1</v>
      </c>
      <c r="B8" s="4">
        <v>2</v>
      </c>
      <c r="C8" s="4" t="s">
        <v>7</v>
      </c>
      <c r="D8" s="4">
        <v>4.5350000000000001</v>
      </c>
      <c r="E8" s="5">
        <v>1489.8609862625181</v>
      </c>
      <c r="F8" s="5">
        <f t="shared" si="0"/>
        <v>67.565195727005189</v>
      </c>
    </row>
    <row r="9" spans="1:9" ht="14.25" customHeight="1" x14ac:dyDescent="0.35">
      <c r="A9" s="4">
        <v>1</v>
      </c>
      <c r="B9" s="4">
        <v>2</v>
      </c>
      <c r="C9" s="4" t="s">
        <v>8</v>
      </c>
      <c r="D9" s="4">
        <v>3.09</v>
      </c>
      <c r="E9" s="5">
        <v>1506.2633918293307</v>
      </c>
      <c r="F9" s="5">
        <f t="shared" si="0"/>
        <v>46.543538807526311</v>
      </c>
    </row>
    <row r="10" spans="1:9" ht="14.25" customHeight="1" x14ac:dyDescent="0.35">
      <c r="A10" s="4">
        <v>1</v>
      </c>
      <c r="B10" s="4">
        <v>2</v>
      </c>
      <c r="C10" s="4" t="s">
        <v>9</v>
      </c>
      <c r="D10" s="4">
        <v>2.17</v>
      </c>
      <c r="E10" s="5">
        <v>1691.0962811984452</v>
      </c>
      <c r="F10" s="5">
        <f t="shared" si="0"/>
        <v>36.696789302006266</v>
      </c>
    </row>
    <row r="11" spans="1:9" ht="14.25" customHeight="1" x14ac:dyDescent="0.35">
      <c r="A11" s="4">
        <v>1</v>
      </c>
      <c r="B11" s="4">
        <v>2</v>
      </c>
      <c r="C11" s="4" t="s">
        <v>10</v>
      </c>
      <c r="D11" s="4">
        <v>1.6950000000000001</v>
      </c>
      <c r="E11" s="5">
        <v>1407.0225712173776</v>
      </c>
      <c r="F11" s="5">
        <f t="shared" si="0"/>
        <v>23.849032582134551</v>
      </c>
    </row>
    <row r="12" spans="1:9" ht="14.25" customHeight="1" x14ac:dyDescent="0.35">
      <c r="A12" s="4">
        <v>1</v>
      </c>
      <c r="B12" s="4">
        <v>3</v>
      </c>
      <c r="C12" s="4" t="s">
        <v>6</v>
      </c>
      <c r="D12" s="4">
        <v>6.8550000000000004</v>
      </c>
      <c r="E12" s="5">
        <v>888.01937624398613</v>
      </c>
      <c r="F12" s="5">
        <f t="shared" si="0"/>
        <v>60.873728241525249</v>
      </c>
    </row>
    <row r="13" spans="1:9" ht="14.25" customHeight="1" x14ac:dyDescent="0.35">
      <c r="A13" s="4">
        <v>1</v>
      </c>
      <c r="B13" s="4">
        <v>3</v>
      </c>
      <c r="C13" s="4" t="s">
        <v>7</v>
      </c>
      <c r="D13" s="4">
        <v>1.83</v>
      </c>
      <c r="E13" s="5">
        <v>1798.1309231830071</v>
      </c>
      <c r="F13" s="5">
        <f t="shared" si="0"/>
        <v>32.905795894249032</v>
      </c>
    </row>
    <row r="14" spans="1:9" ht="14.25" customHeight="1" x14ac:dyDescent="0.35">
      <c r="A14" s="4">
        <v>1</v>
      </c>
      <c r="B14" s="4">
        <v>3</v>
      </c>
      <c r="C14" s="4" t="s">
        <v>8</v>
      </c>
      <c r="D14" s="4">
        <v>1.87</v>
      </c>
      <c r="E14" s="5">
        <v>2537.1509260879675</v>
      </c>
      <c r="F14" s="5">
        <f t="shared" si="0"/>
        <v>47.444722317844999</v>
      </c>
    </row>
    <row r="15" spans="1:9" ht="14.25" customHeight="1" x14ac:dyDescent="0.35">
      <c r="A15" s="4">
        <v>1</v>
      </c>
      <c r="B15" s="4">
        <v>3</v>
      </c>
      <c r="C15" s="4" t="s">
        <v>9</v>
      </c>
      <c r="D15" s="4">
        <v>1.27</v>
      </c>
      <c r="E15" s="5">
        <v>2097.2285817921666</v>
      </c>
      <c r="F15" s="5">
        <f t="shared" si="0"/>
        <v>26.634802988760516</v>
      </c>
    </row>
    <row r="16" spans="1:9" ht="14.25" customHeight="1" x14ac:dyDescent="0.35">
      <c r="A16" s="4">
        <v>1</v>
      </c>
      <c r="B16" s="4">
        <v>3</v>
      </c>
      <c r="C16" s="4" t="s">
        <v>10</v>
      </c>
      <c r="D16" s="4">
        <v>0.99</v>
      </c>
      <c r="E16" s="5">
        <v>1979.9499072298483</v>
      </c>
      <c r="F16" s="5">
        <f t="shared" si="0"/>
        <v>19.601504081575495</v>
      </c>
    </row>
    <row r="17" spans="1:6" ht="14.25" customHeight="1" x14ac:dyDescent="0.35">
      <c r="A17" s="4">
        <v>1</v>
      </c>
      <c r="B17" s="4">
        <v>4</v>
      </c>
      <c r="C17" s="4" t="s">
        <v>6</v>
      </c>
      <c r="D17" s="4">
        <v>5.4749999999999996</v>
      </c>
      <c r="E17" s="5">
        <v>770.46004789807068</v>
      </c>
      <c r="F17" s="5">
        <f t="shared" si="0"/>
        <v>42.182687622419365</v>
      </c>
    </row>
    <row r="18" spans="1:6" ht="14.25" customHeight="1" x14ac:dyDescent="0.35">
      <c r="A18" s="4">
        <v>1</v>
      </c>
      <c r="B18" s="4">
        <v>4</v>
      </c>
      <c r="C18" s="4" t="s">
        <v>7</v>
      </c>
      <c r="D18" s="4">
        <v>1.82</v>
      </c>
      <c r="E18" s="5">
        <v>1737.3823212424682</v>
      </c>
      <c r="F18" s="5">
        <f t="shared" si="0"/>
        <v>31.620358246612923</v>
      </c>
    </row>
    <row r="19" spans="1:6" ht="14.25" customHeight="1" x14ac:dyDescent="0.35">
      <c r="A19" s="4">
        <v>1</v>
      </c>
      <c r="B19" s="4">
        <v>4</v>
      </c>
      <c r="C19" s="4" t="s">
        <v>8</v>
      </c>
      <c r="D19" s="4">
        <v>0.89</v>
      </c>
      <c r="E19" s="5">
        <v>695.12155987362166</v>
      </c>
      <c r="F19" s="5">
        <f t="shared" si="0"/>
        <v>6.1865818828752328</v>
      </c>
    </row>
    <row r="20" spans="1:6" ht="14.25" customHeight="1" x14ac:dyDescent="0.35">
      <c r="A20" s="4">
        <v>1</v>
      </c>
      <c r="B20" s="4">
        <v>4</v>
      </c>
      <c r="C20" s="4" t="s">
        <v>9</v>
      </c>
      <c r="D20" s="4">
        <v>0.73</v>
      </c>
      <c r="E20" s="5">
        <v>1346.1733874949646</v>
      </c>
      <c r="F20" s="5">
        <f t="shared" si="0"/>
        <v>9.8270657287132419</v>
      </c>
    </row>
    <row r="21" spans="1:6" ht="14.25" customHeight="1" x14ac:dyDescent="0.35">
      <c r="A21" s="4">
        <v>1</v>
      </c>
      <c r="B21" s="4">
        <v>4</v>
      </c>
      <c r="C21" s="4" t="s">
        <v>10</v>
      </c>
      <c r="D21" s="4">
        <v>0.435</v>
      </c>
      <c r="E21" s="5">
        <v>1374.4529646840624</v>
      </c>
      <c r="F21" s="5">
        <f t="shared" si="0"/>
        <v>5.9788703963756706</v>
      </c>
    </row>
    <row r="22" spans="1:6" ht="14.25" customHeight="1" x14ac:dyDescent="0.35">
      <c r="A22" s="4">
        <v>1</v>
      </c>
      <c r="B22" s="4">
        <v>5</v>
      </c>
      <c r="C22" s="4" t="s">
        <v>6</v>
      </c>
      <c r="D22" s="4">
        <v>5.96</v>
      </c>
      <c r="E22" s="5">
        <v>870.06652663148418</v>
      </c>
      <c r="F22" s="5">
        <f t="shared" si="0"/>
        <v>51.855964987236455</v>
      </c>
    </row>
    <row r="23" spans="1:6" ht="14.25" customHeight="1" x14ac:dyDescent="0.35">
      <c r="A23" s="4">
        <v>1</v>
      </c>
      <c r="B23" s="4">
        <v>5</v>
      </c>
      <c r="C23" s="4" t="s">
        <v>7</v>
      </c>
      <c r="D23" s="4">
        <v>2.42</v>
      </c>
      <c r="E23" s="5">
        <v>1578.2452945312957</v>
      </c>
      <c r="F23" s="5">
        <f t="shared" si="0"/>
        <v>38.193536127657353</v>
      </c>
    </row>
    <row r="24" spans="1:6" ht="14.25" customHeight="1" x14ac:dyDescent="0.35">
      <c r="A24" s="4">
        <v>1</v>
      </c>
      <c r="B24" s="4">
        <v>5</v>
      </c>
      <c r="C24" s="4" t="s">
        <v>8</v>
      </c>
      <c r="D24" s="4">
        <v>1.21</v>
      </c>
      <c r="E24" s="5">
        <v>1745.621235444723</v>
      </c>
      <c r="F24" s="5">
        <f t="shared" si="0"/>
        <v>21.122016948881146</v>
      </c>
    </row>
    <row r="25" spans="1:6" ht="14.25" customHeight="1" x14ac:dyDescent="0.35">
      <c r="A25" s="4">
        <v>1</v>
      </c>
      <c r="B25" s="4">
        <v>5</v>
      </c>
      <c r="C25" s="4" t="s">
        <v>9</v>
      </c>
      <c r="D25" s="4">
        <v>0.36499999999999999</v>
      </c>
      <c r="E25" s="5">
        <v>1649.2440464783363</v>
      </c>
      <c r="F25" s="5">
        <f t="shared" si="0"/>
        <v>6.0197407696459271</v>
      </c>
    </row>
    <row r="26" spans="1:6" ht="14.25" customHeight="1" x14ac:dyDescent="0.35">
      <c r="A26" s="4">
        <v>1</v>
      </c>
      <c r="B26" s="4">
        <v>5</v>
      </c>
      <c r="C26" s="4" t="s">
        <v>10</v>
      </c>
      <c r="D26" s="4">
        <v>0.49</v>
      </c>
      <c r="E26" s="5">
        <v>1423.432249434132</v>
      </c>
      <c r="F26" s="5">
        <f t="shared" si="0"/>
        <v>6.9748180222272467</v>
      </c>
    </row>
    <row r="27" spans="1:6" ht="14.25" customHeight="1" x14ac:dyDescent="0.35">
      <c r="A27" s="4">
        <v>1</v>
      </c>
      <c r="B27" s="4">
        <v>6</v>
      </c>
      <c r="C27" s="4" t="s">
        <v>6</v>
      </c>
      <c r="D27" s="4">
        <v>5.875</v>
      </c>
      <c r="E27" s="5">
        <v>979.8554495057557</v>
      </c>
      <c r="F27" s="5">
        <f t="shared" si="0"/>
        <v>57.566507658463145</v>
      </c>
    </row>
    <row r="28" spans="1:6" ht="14.25" customHeight="1" x14ac:dyDescent="0.35">
      <c r="A28" s="4">
        <v>1</v>
      </c>
      <c r="B28" s="4">
        <v>6</v>
      </c>
      <c r="C28" s="4" t="s">
        <v>7</v>
      </c>
      <c r="D28" s="4">
        <v>0.34</v>
      </c>
      <c r="E28" s="5">
        <v>1478.7399670474847</v>
      </c>
      <c r="F28" s="5">
        <f t="shared" si="0"/>
        <v>5.0277158879614481</v>
      </c>
    </row>
    <row r="29" spans="1:6" ht="14.25" customHeight="1" x14ac:dyDescent="0.35">
      <c r="A29" s="4">
        <v>1</v>
      </c>
      <c r="B29" s="4">
        <v>6</v>
      </c>
      <c r="C29" s="4" t="s">
        <v>8</v>
      </c>
      <c r="D29" s="4">
        <v>0.56999999999999995</v>
      </c>
      <c r="E29" s="5">
        <v>1718.585491211838</v>
      </c>
      <c r="F29" s="5">
        <f t="shared" si="0"/>
        <v>9.7959372999074752</v>
      </c>
    </row>
    <row r="30" spans="1:6" ht="14.25" customHeight="1" x14ac:dyDescent="0.35">
      <c r="A30" s="4">
        <v>1</v>
      </c>
      <c r="B30" s="4">
        <v>6</v>
      </c>
      <c r="C30" s="4" t="s">
        <v>9</v>
      </c>
      <c r="D30" s="4">
        <v>1.49</v>
      </c>
      <c r="E30" s="5">
        <v>985.08099778040696</v>
      </c>
      <c r="F30" s="5">
        <f t="shared" si="0"/>
        <v>14.677706866928064</v>
      </c>
    </row>
    <row r="31" spans="1:6" ht="14.25" customHeight="1" x14ac:dyDescent="0.35">
      <c r="A31" s="4">
        <v>1</v>
      </c>
      <c r="B31" s="4">
        <v>6</v>
      </c>
      <c r="C31" s="4" t="s">
        <v>10</v>
      </c>
      <c r="D31" s="4">
        <v>0.23</v>
      </c>
      <c r="E31" s="5">
        <v>1389.2804979502334</v>
      </c>
      <c r="F31" s="5">
        <f t="shared" si="0"/>
        <v>3.195345145285537</v>
      </c>
    </row>
    <row r="32" spans="1:6" ht="14.25" customHeight="1" x14ac:dyDescent="0.35">
      <c r="A32" s="4">
        <v>1</v>
      </c>
      <c r="B32" s="4">
        <v>7</v>
      </c>
      <c r="C32" s="4" t="s">
        <v>6</v>
      </c>
      <c r="D32" s="4">
        <v>4.8849999999999998</v>
      </c>
      <c r="E32" s="5">
        <v>1059.9941884424352</v>
      </c>
      <c r="F32" s="5">
        <f t="shared" si="0"/>
        <v>51.780716105412957</v>
      </c>
    </row>
    <row r="33" spans="1:6" ht="14.25" customHeight="1" x14ac:dyDescent="0.35">
      <c r="A33" s="4">
        <v>1</v>
      </c>
      <c r="B33" s="4">
        <v>7</v>
      </c>
      <c r="C33" s="4" t="s">
        <v>7</v>
      </c>
      <c r="D33" s="4">
        <v>1.2</v>
      </c>
      <c r="E33" s="5">
        <v>1283.2256997987279</v>
      </c>
      <c r="F33" s="5">
        <f t="shared" si="0"/>
        <v>15.398708397584734</v>
      </c>
    </row>
    <row r="34" spans="1:6" ht="14.25" customHeight="1" x14ac:dyDescent="0.35">
      <c r="A34" s="4">
        <v>1</v>
      </c>
      <c r="B34" s="4">
        <v>7</v>
      </c>
      <c r="C34" s="4" t="s">
        <v>8</v>
      </c>
      <c r="D34" s="4">
        <v>0.57499999999999996</v>
      </c>
      <c r="E34" s="5">
        <v>1715.5591776581055</v>
      </c>
      <c r="F34" s="5">
        <f t="shared" si="0"/>
        <v>9.8644652715341063</v>
      </c>
    </row>
    <row r="35" spans="1:6" ht="14.25" customHeight="1" x14ac:dyDescent="0.35">
      <c r="A35" s="4">
        <v>1</v>
      </c>
      <c r="B35" s="4">
        <v>7</v>
      </c>
      <c r="C35" s="4" t="s">
        <v>9</v>
      </c>
      <c r="D35" s="4">
        <v>0.57499999999999996</v>
      </c>
      <c r="E35" s="5">
        <v>1609.4375201852149</v>
      </c>
      <c r="F35" s="5">
        <f t="shared" si="0"/>
        <v>9.2542657410649856</v>
      </c>
    </row>
    <row r="36" spans="1:6" ht="14.25" customHeight="1" x14ac:dyDescent="0.35">
      <c r="A36" s="4">
        <v>1</v>
      </c>
      <c r="B36" s="4">
        <v>7</v>
      </c>
      <c r="C36" s="4" t="s">
        <v>10</v>
      </c>
      <c r="D36" s="4">
        <v>0.53500000000000003</v>
      </c>
      <c r="E36" s="5">
        <v>739.67734553137586</v>
      </c>
      <c r="F36" s="5">
        <f t="shared" si="0"/>
        <v>3.9572737985928614</v>
      </c>
    </row>
    <row r="37" spans="1:6" ht="14.25" customHeight="1" x14ac:dyDescent="0.35">
      <c r="A37" s="4">
        <v>1</v>
      </c>
      <c r="B37" s="4">
        <v>8</v>
      </c>
      <c r="C37" s="4" t="s">
        <v>6</v>
      </c>
      <c r="D37" s="4">
        <v>7.5149999999999997</v>
      </c>
      <c r="E37" s="5">
        <v>784.13122866444473</v>
      </c>
      <c r="F37" s="5">
        <f t="shared" si="0"/>
        <v>58.92746183413302</v>
      </c>
    </row>
    <row r="38" spans="1:6" ht="14.25" customHeight="1" x14ac:dyDescent="0.35">
      <c r="A38" s="4">
        <v>1</v>
      </c>
      <c r="B38" s="4">
        <v>8</v>
      </c>
      <c r="C38" s="4" t="s">
        <v>7</v>
      </c>
      <c r="D38" s="4">
        <v>2.15</v>
      </c>
      <c r="E38" s="5">
        <v>1418.0217822909322</v>
      </c>
      <c r="F38" s="5">
        <f t="shared" si="0"/>
        <v>30.48746831925504</v>
      </c>
    </row>
    <row r="39" spans="1:6" ht="14.25" customHeight="1" x14ac:dyDescent="0.35">
      <c r="A39" s="4">
        <v>1</v>
      </c>
      <c r="B39" s="4">
        <v>8</v>
      </c>
      <c r="C39" s="4" t="s">
        <v>8</v>
      </c>
      <c r="D39" s="4">
        <v>1.145</v>
      </c>
      <c r="E39" s="5">
        <v>1949.4577565439633</v>
      </c>
      <c r="F39" s="5">
        <f t="shared" si="0"/>
        <v>22.321291312428379</v>
      </c>
    </row>
    <row r="40" spans="1:6" ht="14.25" customHeight="1" x14ac:dyDescent="0.35">
      <c r="A40" s="4">
        <v>1</v>
      </c>
      <c r="B40" s="4">
        <v>8</v>
      </c>
      <c r="C40" s="4" t="s">
        <v>9</v>
      </c>
      <c r="D40" s="4">
        <v>0.78</v>
      </c>
      <c r="E40" s="5">
        <v>1753.644358684078</v>
      </c>
      <c r="F40" s="5">
        <f t="shared" si="0"/>
        <v>13.678425997735809</v>
      </c>
    </row>
    <row r="41" spans="1:6" ht="14.25" customHeight="1" x14ac:dyDescent="0.35">
      <c r="A41" s="4">
        <v>1</v>
      </c>
      <c r="B41" s="4">
        <v>8</v>
      </c>
      <c r="C41" s="4" t="s">
        <v>10</v>
      </c>
      <c r="D41" s="4">
        <v>1.105</v>
      </c>
      <c r="E41" s="5">
        <v>1837.317460181416</v>
      </c>
      <c r="F41" s="5">
        <f t="shared" si="0"/>
        <v>20.302357935004643</v>
      </c>
    </row>
    <row r="42" spans="1:6" ht="14.25" customHeight="1" x14ac:dyDescent="0.35">
      <c r="A42" s="4">
        <v>1</v>
      </c>
      <c r="B42" s="4">
        <v>9</v>
      </c>
      <c r="C42" s="4" t="s">
        <v>6</v>
      </c>
      <c r="D42" s="4">
        <v>5.62</v>
      </c>
      <c r="E42" s="5">
        <v>846.64144749641378</v>
      </c>
      <c r="F42" s="5">
        <f t="shared" si="0"/>
        <v>47.581249349298453</v>
      </c>
    </row>
    <row r="43" spans="1:6" ht="14.25" customHeight="1" x14ac:dyDescent="0.35">
      <c r="A43" s="4">
        <v>1</v>
      </c>
      <c r="B43" s="4">
        <v>9</v>
      </c>
      <c r="C43" s="4" t="s">
        <v>7</v>
      </c>
      <c r="D43" s="4">
        <v>2.06</v>
      </c>
      <c r="E43" s="5">
        <v>1313.3813676947177</v>
      </c>
      <c r="F43" s="5">
        <f t="shared" si="0"/>
        <v>27.055656174511185</v>
      </c>
    </row>
    <row r="44" spans="1:6" ht="14.25" customHeight="1" x14ac:dyDescent="0.35">
      <c r="A44" s="4">
        <v>1</v>
      </c>
      <c r="B44" s="4">
        <v>9</v>
      </c>
      <c r="C44" s="4" t="s">
        <v>8</v>
      </c>
      <c r="D44" s="4">
        <v>1.325</v>
      </c>
      <c r="E44" s="5">
        <v>2011.033660292288</v>
      </c>
      <c r="F44" s="5">
        <f t="shared" si="0"/>
        <v>26.646195998872816</v>
      </c>
    </row>
    <row r="45" spans="1:6" ht="14.25" customHeight="1" x14ac:dyDescent="0.35">
      <c r="A45" s="4">
        <v>1</v>
      </c>
      <c r="B45" s="4">
        <v>9</v>
      </c>
      <c r="C45" s="4" t="s">
        <v>9</v>
      </c>
      <c r="D45" s="4">
        <v>1.28</v>
      </c>
      <c r="E45" s="5">
        <v>1648.3798292025688</v>
      </c>
      <c r="F45" s="5">
        <f t="shared" si="0"/>
        <v>21.099261813792882</v>
      </c>
    </row>
    <row r="46" spans="1:6" ht="14.25" customHeight="1" x14ac:dyDescent="0.35">
      <c r="A46" s="4">
        <v>1</v>
      </c>
      <c r="B46" s="4">
        <v>9</v>
      </c>
      <c r="C46" s="4" t="s">
        <v>10</v>
      </c>
      <c r="D46" s="4">
        <v>2.93</v>
      </c>
      <c r="E46" s="5">
        <v>1605.2502794416728</v>
      </c>
      <c r="F46" s="5">
        <f t="shared" si="0"/>
        <v>47.033833187641015</v>
      </c>
    </row>
    <row r="47" spans="1:6" ht="14.25" customHeight="1" x14ac:dyDescent="0.35">
      <c r="A47" s="4">
        <v>1</v>
      </c>
      <c r="B47" s="4">
        <v>10</v>
      </c>
      <c r="C47" s="4" t="s">
        <v>6</v>
      </c>
      <c r="D47" s="4">
        <v>6.6449999999999996</v>
      </c>
      <c r="E47" s="5">
        <v>1091.1884631335217</v>
      </c>
      <c r="F47" s="5">
        <f t="shared" si="0"/>
        <v>72.509473375222512</v>
      </c>
    </row>
    <row r="48" spans="1:6" ht="14.25" customHeight="1" x14ac:dyDescent="0.35">
      <c r="A48" s="4">
        <v>1</v>
      </c>
      <c r="B48" s="4">
        <v>10</v>
      </c>
      <c r="C48" s="4" t="s">
        <v>7</v>
      </c>
      <c r="D48" s="4">
        <v>3.2450000000000001</v>
      </c>
      <c r="E48" s="5">
        <v>1711.7866095424026</v>
      </c>
      <c r="F48" s="5">
        <f t="shared" si="0"/>
        <v>55.547475479650963</v>
      </c>
    </row>
    <row r="49" spans="1:6" ht="14.25" customHeight="1" x14ac:dyDescent="0.35">
      <c r="A49" s="4">
        <v>1</v>
      </c>
      <c r="B49" s="4">
        <v>10</v>
      </c>
      <c r="C49" s="4" t="s">
        <v>8</v>
      </c>
      <c r="D49" s="4">
        <v>1.2649999999999999</v>
      </c>
      <c r="E49" s="5">
        <v>1764.7097148305884</v>
      </c>
      <c r="F49" s="5">
        <f t="shared" si="0"/>
        <v>22.323577892606941</v>
      </c>
    </row>
    <row r="50" spans="1:6" ht="14.25" customHeight="1" x14ac:dyDescent="0.35">
      <c r="A50" s="4">
        <v>1</v>
      </c>
      <c r="B50" s="4">
        <v>10</v>
      </c>
      <c r="C50" s="4" t="s">
        <v>9</v>
      </c>
      <c r="D50" s="4">
        <v>1.82</v>
      </c>
      <c r="E50" s="5">
        <v>770.30607256041537</v>
      </c>
      <c r="F50" s="5">
        <f t="shared" si="0"/>
        <v>14.01957052059956</v>
      </c>
    </row>
    <row r="51" spans="1:6" ht="14.25" customHeight="1" x14ac:dyDescent="0.35">
      <c r="A51" s="4">
        <v>1</v>
      </c>
      <c r="B51" s="4">
        <v>10</v>
      </c>
      <c r="C51" s="4" t="s">
        <v>10</v>
      </c>
      <c r="D51" s="4">
        <v>0.63</v>
      </c>
      <c r="E51" s="5">
        <v>1404.6070938172631</v>
      </c>
      <c r="F51" s="5">
        <f t="shared" si="0"/>
        <v>8.8490246910487578</v>
      </c>
    </row>
    <row r="52" spans="1:6" ht="14.25" customHeight="1" x14ac:dyDescent="0.35">
      <c r="A52" s="4">
        <v>1</v>
      </c>
      <c r="B52" s="4">
        <v>11</v>
      </c>
      <c r="C52" s="4" t="s">
        <v>6</v>
      </c>
      <c r="D52" s="4">
        <v>5.92</v>
      </c>
      <c r="E52" s="5">
        <v>714.32008389720727</v>
      </c>
      <c r="F52" s="5">
        <f t="shared" si="0"/>
        <v>42.287748966714673</v>
      </c>
    </row>
    <row r="53" spans="1:6" ht="14.25" customHeight="1" x14ac:dyDescent="0.35">
      <c r="A53" s="4">
        <v>1</v>
      </c>
      <c r="B53" s="4">
        <v>11</v>
      </c>
      <c r="C53" s="4" t="s">
        <v>7</v>
      </c>
      <c r="D53" s="4">
        <v>2.15</v>
      </c>
      <c r="E53" s="5">
        <v>2019.9348701778706</v>
      </c>
      <c r="F53" s="5">
        <f t="shared" si="0"/>
        <v>43.428599708824215</v>
      </c>
    </row>
    <row r="54" spans="1:6" ht="14.25" customHeight="1" x14ac:dyDescent="0.35">
      <c r="A54" s="4">
        <v>1</v>
      </c>
      <c r="B54" s="4">
        <v>11</v>
      </c>
      <c r="C54" s="4" t="s">
        <v>8</v>
      </c>
      <c r="D54" s="4">
        <v>1.1100000000000001</v>
      </c>
      <c r="E54" s="5">
        <v>1766.8036052082639</v>
      </c>
      <c r="F54" s="5">
        <f t="shared" si="0"/>
        <v>19.611520017811731</v>
      </c>
    </row>
    <row r="55" spans="1:6" ht="14.25" customHeight="1" x14ac:dyDescent="0.35">
      <c r="A55" s="4">
        <v>1</v>
      </c>
      <c r="B55" s="4">
        <v>11</v>
      </c>
      <c r="C55" s="4" t="s">
        <v>9</v>
      </c>
      <c r="D55" s="4">
        <v>1.155</v>
      </c>
      <c r="E55" s="5">
        <v>1555.7251212289882</v>
      </c>
      <c r="F55" s="5">
        <f t="shared" si="0"/>
        <v>17.968625150194814</v>
      </c>
    </row>
    <row r="56" spans="1:6" ht="14.25" customHeight="1" x14ac:dyDescent="0.35">
      <c r="A56" s="4">
        <v>1</v>
      </c>
      <c r="B56" s="4">
        <v>11</v>
      </c>
      <c r="C56" s="4" t="s">
        <v>10</v>
      </c>
      <c r="D56" s="4">
        <v>1.085</v>
      </c>
      <c r="E56" s="5">
        <v>1451.5586121047049</v>
      </c>
      <c r="F56" s="5">
        <f t="shared" si="0"/>
        <v>15.749410941336048</v>
      </c>
    </row>
    <row r="57" spans="1:6" ht="14.25" customHeight="1" x14ac:dyDescent="0.35">
      <c r="A57" s="4">
        <v>1</v>
      </c>
      <c r="B57" s="4">
        <v>12</v>
      </c>
      <c r="C57" s="4" t="s">
        <v>6</v>
      </c>
      <c r="D57" s="4">
        <v>5.64</v>
      </c>
      <c r="E57" s="5">
        <v>719.06407659081754</v>
      </c>
      <c r="F57" s="5">
        <f t="shared" si="0"/>
        <v>40.555213919722107</v>
      </c>
    </row>
    <row r="58" spans="1:6" ht="14.25" customHeight="1" x14ac:dyDescent="0.35">
      <c r="A58" s="4">
        <v>1</v>
      </c>
      <c r="B58" s="4">
        <v>12</v>
      </c>
      <c r="C58" s="4" t="s">
        <v>7</v>
      </c>
      <c r="D58" s="4">
        <v>1.9450000000000001</v>
      </c>
      <c r="E58" s="5">
        <v>1846.5312427588001</v>
      </c>
      <c r="F58" s="5">
        <f t="shared" si="0"/>
        <v>35.915032671658665</v>
      </c>
    </row>
    <row r="59" spans="1:6" ht="14.25" customHeight="1" x14ac:dyDescent="0.35">
      <c r="A59" s="4">
        <v>1</v>
      </c>
      <c r="B59" s="4">
        <v>12</v>
      </c>
      <c r="C59" s="4" t="s">
        <v>8</v>
      </c>
      <c r="D59" s="4">
        <v>1.05</v>
      </c>
      <c r="E59" s="5">
        <v>2013.6542614175783</v>
      </c>
      <c r="F59" s="5">
        <f t="shared" si="0"/>
        <v>21.143369744884573</v>
      </c>
    </row>
    <row r="60" spans="1:6" ht="14.25" customHeight="1" x14ac:dyDescent="0.35">
      <c r="A60" s="4">
        <v>1</v>
      </c>
      <c r="B60" s="4">
        <v>12</v>
      </c>
      <c r="C60" s="4" t="s">
        <v>9</v>
      </c>
      <c r="D60" s="4">
        <v>1.0649999999999999</v>
      </c>
      <c r="E60" s="5">
        <v>1796.5833821309488</v>
      </c>
      <c r="F60" s="5">
        <f t="shared" si="0"/>
        <v>19.133613019694604</v>
      </c>
    </row>
    <row r="61" spans="1:6" ht="14.25" customHeight="1" x14ac:dyDescent="0.35">
      <c r="A61" s="4">
        <v>1</v>
      </c>
      <c r="B61" s="4">
        <v>12</v>
      </c>
      <c r="C61" s="4" t="s">
        <v>10</v>
      </c>
      <c r="D61" s="4">
        <v>0.89</v>
      </c>
      <c r="E61" s="5">
        <v>864.04062276729223</v>
      </c>
      <c r="F61" s="5">
        <f t="shared" si="0"/>
        <v>7.6899615426289012</v>
      </c>
    </row>
    <row r="62" spans="1:6" ht="14.25" customHeight="1" x14ac:dyDescent="0.35">
      <c r="A62" s="4">
        <v>1</v>
      </c>
      <c r="B62" s="4">
        <v>13</v>
      </c>
      <c r="C62" s="4" t="s">
        <v>6</v>
      </c>
      <c r="D62" s="4">
        <v>4.4950000000000001</v>
      </c>
      <c r="E62" s="5">
        <v>1104.6946258205812</v>
      </c>
      <c r="F62" s="5">
        <f t="shared" si="0"/>
        <v>49.65602343063513</v>
      </c>
    </row>
    <row r="63" spans="1:6" ht="14.25" customHeight="1" x14ac:dyDescent="0.35">
      <c r="A63" s="4">
        <v>1</v>
      </c>
      <c r="B63" s="4">
        <v>13</v>
      </c>
      <c r="C63" s="4" t="s">
        <v>7</v>
      </c>
      <c r="D63" s="4">
        <v>2.9</v>
      </c>
      <c r="E63" s="5">
        <v>1653.3719200801802</v>
      </c>
      <c r="F63" s="5">
        <f t="shared" si="0"/>
        <v>47.947785682325225</v>
      </c>
    </row>
    <row r="64" spans="1:6" ht="14.25" customHeight="1" x14ac:dyDescent="0.35">
      <c r="A64" s="4">
        <v>1</v>
      </c>
      <c r="B64" s="4">
        <v>13</v>
      </c>
      <c r="C64" s="4" t="s">
        <v>8</v>
      </c>
      <c r="D64" s="4">
        <v>2.4300000000000002</v>
      </c>
      <c r="E64" s="5">
        <v>1724.5961702516058</v>
      </c>
      <c r="F64" s="5">
        <f t="shared" si="0"/>
        <v>41.907686937114022</v>
      </c>
    </row>
    <row r="65" spans="1:6" ht="14.25" customHeight="1" x14ac:dyDescent="0.35">
      <c r="A65" s="4">
        <v>1</v>
      </c>
      <c r="B65" s="4">
        <v>13</v>
      </c>
      <c r="C65" s="4" t="s">
        <v>9</v>
      </c>
      <c r="D65" s="4">
        <v>1.405</v>
      </c>
      <c r="E65" s="5">
        <v>1688.8268263006414</v>
      </c>
      <c r="F65" s="5">
        <f t="shared" si="0"/>
        <v>23.728016909524012</v>
      </c>
    </row>
    <row r="66" spans="1:6" ht="14.25" customHeight="1" x14ac:dyDescent="0.35">
      <c r="A66" s="4">
        <v>1</v>
      </c>
      <c r="B66" s="4">
        <v>13</v>
      </c>
      <c r="C66" s="4" t="s">
        <v>10</v>
      </c>
      <c r="D66" s="4">
        <v>1.345</v>
      </c>
      <c r="E66" s="5">
        <v>1636.4401301440755</v>
      </c>
      <c r="F66" s="5">
        <f t="shared" si="0"/>
        <v>22.010119750437816</v>
      </c>
    </row>
    <row r="67" spans="1:6" ht="14.25" customHeight="1" x14ac:dyDescent="0.35">
      <c r="A67" s="4">
        <v>1</v>
      </c>
      <c r="B67" s="4">
        <v>14</v>
      </c>
      <c r="C67" s="4" t="s">
        <v>6</v>
      </c>
      <c r="D67" s="4">
        <v>5.63</v>
      </c>
      <c r="E67" s="5">
        <v>833.39746413877992</v>
      </c>
      <c r="F67" s="5">
        <f t="shared" ref="F67:F130" si="1">E67*(D67/100)</f>
        <v>46.920277231013308</v>
      </c>
    </row>
    <row r="68" spans="1:6" ht="14.25" customHeight="1" x14ac:dyDescent="0.35">
      <c r="A68" s="4">
        <v>1</v>
      </c>
      <c r="B68" s="4">
        <v>14</v>
      </c>
      <c r="C68" s="4" t="s">
        <v>7</v>
      </c>
      <c r="D68" s="4">
        <v>4.6550000000000002</v>
      </c>
      <c r="E68" s="5">
        <v>695.17411485820492</v>
      </c>
      <c r="F68" s="5">
        <f t="shared" si="1"/>
        <v>32.360355046649438</v>
      </c>
    </row>
    <row r="69" spans="1:6" ht="14.25" customHeight="1" x14ac:dyDescent="0.35">
      <c r="A69" s="4">
        <v>1</v>
      </c>
      <c r="B69" s="4">
        <v>14</v>
      </c>
      <c r="C69" s="4" t="s">
        <v>8</v>
      </c>
      <c r="D69" s="4">
        <v>2.2749999999999999</v>
      </c>
      <c r="E69" s="5">
        <v>1880.2616416042622</v>
      </c>
      <c r="F69" s="5">
        <f t="shared" si="1"/>
        <v>42.775952346496965</v>
      </c>
    </row>
    <row r="70" spans="1:6" ht="14.25" customHeight="1" x14ac:dyDescent="0.35">
      <c r="A70" s="4">
        <v>1</v>
      </c>
      <c r="B70" s="4">
        <v>14</v>
      </c>
      <c r="C70" s="4" t="s">
        <v>9</v>
      </c>
      <c r="D70" s="4">
        <v>2.21</v>
      </c>
      <c r="E70" s="5">
        <v>1887.2774838956718</v>
      </c>
      <c r="F70" s="5">
        <f t="shared" si="1"/>
        <v>41.708832394094344</v>
      </c>
    </row>
    <row r="71" spans="1:6" ht="14.25" customHeight="1" x14ac:dyDescent="0.35">
      <c r="A71" s="4">
        <v>1</v>
      </c>
      <c r="B71" s="4">
        <v>14</v>
      </c>
      <c r="C71" s="4" t="s">
        <v>10</v>
      </c>
      <c r="D71" s="4">
        <v>1.9850000000000001</v>
      </c>
      <c r="E71" s="5">
        <v>1157.9662209034468</v>
      </c>
      <c r="F71" s="5">
        <f t="shared" si="1"/>
        <v>22.985629484933419</v>
      </c>
    </row>
    <row r="72" spans="1:6" ht="14.25" customHeight="1" x14ac:dyDescent="0.35">
      <c r="A72" s="4">
        <v>1</v>
      </c>
      <c r="B72" s="4">
        <v>15</v>
      </c>
      <c r="C72" s="4" t="s">
        <v>6</v>
      </c>
      <c r="D72" s="4">
        <v>7.7949999999999999</v>
      </c>
      <c r="E72" s="5">
        <v>1113.4711847845922</v>
      </c>
      <c r="F72" s="5">
        <f t="shared" si="1"/>
        <v>86.795078853958969</v>
      </c>
    </row>
    <row r="73" spans="1:6" ht="14.25" customHeight="1" x14ac:dyDescent="0.35">
      <c r="A73" s="4">
        <v>1</v>
      </c>
      <c r="B73" s="4">
        <v>15</v>
      </c>
      <c r="C73" s="4" t="s">
        <v>7</v>
      </c>
      <c r="D73" s="4">
        <v>4.3</v>
      </c>
      <c r="E73" s="5">
        <v>1617.6273251909031</v>
      </c>
      <c r="F73" s="5">
        <f t="shared" si="1"/>
        <v>69.557974983208823</v>
      </c>
    </row>
    <row r="74" spans="1:6" ht="14.25" customHeight="1" x14ac:dyDescent="0.35">
      <c r="A74" s="4">
        <v>1</v>
      </c>
      <c r="B74" s="4">
        <v>15</v>
      </c>
      <c r="C74" s="4" t="s">
        <v>8</v>
      </c>
      <c r="D74" s="4">
        <v>2.71</v>
      </c>
      <c r="E74" s="5">
        <v>1778.5177659449862</v>
      </c>
      <c r="F74" s="5">
        <f t="shared" si="1"/>
        <v>48.197831457109125</v>
      </c>
    </row>
    <row r="75" spans="1:6" ht="14.25" customHeight="1" x14ac:dyDescent="0.35">
      <c r="A75" s="4">
        <v>1</v>
      </c>
      <c r="B75" s="4">
        <v>15</v>
      </c>
      <c r="C75" s="4" t="s">
        <v>9</v>
      </c>
      <c r="D75" s="4">
        <v>2.2400000000000002</v>
      </c>
      <c r="E75" s="5">
        <v>1413.7096430978304</v>
      </c>
      <c r="F75" s="5">
        <f t="shared" si="1"/>
        <v>31.667096005391404</v>
      </c>
    </row>
    <row r="76" spans="1:6" ht="14.25" customHeight="1" x14ac:dyDescent="0.35">
      <c r="A76" s="4">
        <v>1</v>
      </c>
      <c r="B76" s="4">
        <v>15</v>
      </c>
      <c r="C76" s="4" t="s">
        <v>10</v>
      </c>
      <c r="D76" s="4">
        <v>1.31</v>
      </c>
      <c r="E76" s="5">
        <v>1133.7776684833093</v>
      </c>
      <c r="F76" s="5">
        <f t="shared" si="1"/>
        <v>14.852487457131353</v>
      </c>
    </row>
    <row r="77" spans="1:6" ht="14.25" customHeight="1" x14ac:dyDescent="0.35">
      <c r="A77" s="4">
        <v>1</v>
      </c>
      <c r="B77" s="4">
        <v>16</v>
      </c>
      <c r="C77" s="4" t="s">
        <v>6</v>
      </c>
      <c r="D77" s="4">
        <v>7.1</v>
      </c>
      <c r="E77" s="5">
        <v>952.03436649820651</v>
      </c>
      <c r="F77" s="5">
        <f t="shared" si="1"/>
        <v>67.594440021372662</v>
      </c>
    </row>
    <row r="78" spans="1:6" ht="14.25" customHeight="1" x14ac:dyDescent="0.35">
      <c r="A78" s="4">
        <v>1</v>
      </c>
      <c r="B78" s="4">
        <v>16</v>
      </c>
      <c r="C78" s="4" t="s">
        <v>7</v>
      </c>
      <c r="D78" s="4">
        <v>4.72</v>
      </c>
      <c r="E78" s="5">
        <v>1425.6670078902503</v>
      </c>
      <c r="F78" s="5">
        <f t="shared" si="1"/>
        <v>67.291482772419812</v>
      </c>
    </row>
    <row r="79" spans="1:6" ht="14.25" customHeight="1" x14ac:dyDescent="0.35">
      <c r="A79" s="4">
        <v>1</v>
      </c>
      <c r="B79" s="4">
        <v>16</v>
      </c>
      <c r="C79" s="4" t="s">
        <v>8</v>
      </c>
      <c r="D79" s="4">
        <v>2.73</v>
      </c>
      <c r="E79" s="5">
        <v>1831.6186520111476</v>
      </c>
      <c r="F79" s="5">
        <f t="shared" si="1"/>
        <v>50.003189199904334</v>
      </c>
    </row>
    <row r="80" spans="1:6" ht="14.25" customHeight="1" x14ac:dyDescent="0.35">
      <c r="A80" s="4">
        <v>1</v>
      </c>
      <c r="B80" s="4">
        <v>16</v>
      </c>
      <c r="C80" s="4" t="s">
        <v>9</v>
      </c>
      <c r="D80" s="4">
        <v>2.4900000000000002</v>
      </c>
      <c r="E80" s="5">
        <v>1002.8642296716368</v>
      </c>
      <c r="F80" s="5">
        <f t="shared" si="1"/>
        <v>24.97131931882376</v>
      </c>
    </row>
    <row r="81" spans="1:6" ht="14.25" customHeight="1" x14ac:dyDescent="0.35">
      <c r="A81" s="4">
        <v>1</v>
      </c>
      <c r="B81" s="4">
        <v>16</v>
      </c>
      <c r="C81" s="4" t="s">
        <v>10</v>
      </c>
      <c r="D81" s="4">
        <v>2.165</v>
      </c>
      <c r="E81" s="5">
        <v>1501.8695159202646</v>
      </c>
      <c r="F81" s="5">
        <f t="shared" si="1"/>
        <v>32.51547501967373</v>
      </c>
    </row>
    <row r="82" spans="1:6" ht="14.25" customHeight="1" x14ac:dyDescent="0.35">
      <c r="A82" s="4">
        <v>2</v>
      </c>
      <c r="B82" s="4">
        <v>1</v>
      </c>
      <c r="C82" s="4" t="s">
        <v>6</v>
      </c>
      <c r="D82" s="4">
        <v>6.92</v>
      </c>
      <c r="E82" s="5">
        <v>770.58280502208459</v>
      </c>
      <c r="F82" s="5">
        <f t="shared" si="1"/>
        <v>53.324330107528255</v>
      </c>
    </row>
    <row r="83" spans="1:6" ht="14.25" customHeight="1" x14ac:dyDescent="0.35">
      <c r="A83" s="4">
        <v>2</v>
      </c>
      <c r="B83" s="4">
        <v>1</v>
      </c>
      <c r="C83" s="4" t="s">
        <v>7</v>
      </c>
      <c r="D83" s="4">
        <v>2.3250000000000002</v>
      </c>
      <c r="E83" s="5">
        <v>1382.1220134971793</v>
      </c>
      <c r="F83" s="5">
        <f t="shared" si="1"/>
        <v>32.134336813809426</v>
      </c>
    </row>
    <row r="84" spans="1:6" ht="14.25" customHeight="1" x14ac:dyDescent="0.35">
      <c r="A84" s="4">
        <v>2</v>
      </c>
      <c r="B84" s="4">
        <v>1</v>
      </c>
      <c r="C84" s="4" t="s">
        <v>8</v>
      </c>
      <c r="D84" s="4">
        <v>0.73499999999999999</v>
      </c>
      <c r="E84" s="5">
        <v>1397.0666657347758</v>
      </c>
      <c r="F84" s="5">
        <f t="shared" si="1"/>
        <v>10.268439993150603</v>
      </c>
    </row>
    <row r="85" spans="1:6" ht="14.25" customHeight="1" x14ac:dyDescent="0.35">
      <c r="A85" s="4">
        <v>2</v>
      </c>
      <c r="B85" s="4">
        <v>1</v>
      </c>
      <c r="C85" s="4" t="s">
        <v>9</v>
      </c>
      <c r="D85" s="4">
        <v>0.63500000000000001</v>
      </c>
      <c r="E85" s="5">
        <v>1586.8791380872372</v>
      </c>
      <c r="F85" s="5">
        <f t="shared" si="1"/>
        <v>10.076682526853956</v>
      </c>
    </row>
    <row r="86" spans="1:6" ht="14.25" customHeight="1" x14ac:dyDescent="0.35">
      <c r="A86" s="4">
        <v>2</v>
      </c>
      <c r="B86" s="4">
        <v>1</v>
      </c>
      <c r="C86" s="4" t="s">
        <v>10</v>
      </c>
      <c r="D86" s="4">
        <v>0.18</v>
      </c>
      <c r="E86" s="5">
        <v>1732.4798687831103</v>
      </c>
      <c r="F86" s="5">
        <f t="shared" si="1"/>
        <v>3.1184637638095984</v>
      </c>
    </row>
    <row r="87" spans="1:6" ht="14.25" customHeight="1" x14ac:dyDescent="0.35">
      <c r="A87" s="4">
        <v>2</v>
      </c>
      <c r="B87" s="4">
        <v>2</v>
      </c>
      <c r="C87" s="4" t="s">
        <v>6</v>
      </c>
      <c r="D87" s="4">
        <v>4.3650000000000002</v>
      </c>
      <c r="E87" s="5">
        <v>565.69428492720783</v>
      </c>
      <c r="F87" s="5">
        <f t="shared" si="1"/>
        <v>24.692555537072622</v>
      </c>
    </row>
    <row r="88" spans="1:6" ht="14.25" customHeight="1" x14ac:dyDescent="0.35">
      <c r="A88" s="4">
        <v>2</v>
      </c>
      <c r="B88" s="4">
        <v>2</v>
      </c>
      <c r="C88" s="4" t="s">
        <v>7</v>
      </c>
      <c r="D88" s="4">
        <v>1.25</v>
      </c>
      <c r="E88" s="5">
        <v>702.1704434416622</v>
      </c>
      <c r="F88" s="5">
        <f t="shared" si="1"/>
        <v>8.7771305430207782</v>
      </c>
    </row>
    <row r="89" spans="1:6" ht="14.25" customHeight="1" x14ac:dyDescent="0.35">
      <c r="A89" s="4">
        <v>2</v>
      </c>
      <c r="B89" s="4">
        <v>2</v>
      </c>
      <c r="C89" s="4" t="s">
        <v>8</v>
      </c>
      <c r="D89" s="4">
        <v>1.4650000000000001</v>
      </c>
      <c r="E89" s="5">
        <v>769.16091976115013</v>
      </c>
      <c r="F89" s="5">
        <f t="shared" si="1"/>
        <v>11.268207474500851</v>
      </c>
    </row>
    <row r="90" spans="1:6" ht="14.25" customHeight="1" x14ac:dyDescent="0.35">
      <c r="A90" s="4">
        <v>2</v>
      </c>
      <c r="B90" s="4">
        <v>2</v>
      </c>
      <c r="C90" s="4" t="s">
        <v>9</v>
      </c>
      <c r="D90" s="4">
        <v>0.54</v>
      </c>
      <c r="E90" s="5">
        <v>783.5837041365703</v>
      </c>
      <c r="F90" s="5">
        <f t="shared" si="1"/>
        <v>4.2313520023374798</v>
      </c>
    </row>
    <row r="91" spans="1:6" ht="14.25" customHeight="1" x14ac:dyDescent="0.35">
      <c r="A91" s="4">
        <v>2</v>
      </c>
      <c r="B91" s="4">
        <v>2</v>
      </c>
      <c r="C91" s="4" t="s">
        <v>10</v>
      </c>
      <c r="D91" s="4">
        <v>0.73</v>
      </c>
      <c r="E91" s="5">
        <v>1206.1371652089119</v>
      </c>
      <c r="F91" s="5">
        <f t="shared" si="1"/>
        <v>8.8048013060250572</v>
      </c>
    </row>
    <row r="92" spans="1:6" ht="14.25" customHeight="1" x14ac:dyDescent="0.35">
      <c r="A92" s="4">
        <v>2</v>
      </c>
      <c r="B92" s="4">
        <v>3</v>
      </c>
      <c r="C92" s="4" t="s">
        <v>6</v>
      </c>
      <c r="D92" s="4">
        <v>4.6399999999999997</v>
      </c>
      <c r="E92" s="5">
        <v>789.4391133372726</v>
      </c>
      <c r="F92" s="5">
        <f t="shared" si="1"/>
        <v>36.629974858849444</v>
      </c>
    </row>
    <row r="93" spans="1:6" ht="14.25" customHeight="1" x14ac:dyDescent="0.35">
      <c r="A93" s="4">
        <v>2</v>
      </c>
      <c r="B93" s="4">
        <v>3</v>
      </c>
      <c r="C93" s="4" t="s">
        <v>7</v>
      </c>
      <c r="D93" s="4">
        <v>1.63</v>
      </c>
      <c r="E93" s="5">
        <v>1546.243678326224</v>
      </c>
      <c r="F93" s="5">
        <f t="shared" si="1"/>
        <v>25.20377195671745</v>
      </c>
    </row>
    <row r="94" spans="1:6" ht="14.25" customHeight="1" x14ac:dyDescent="0.35">
      <c r="A94" s="4">
        <v>2</v>
      </c>
      <c r="B94" s="4">
        <v>3</v>
      </c>
      <c r="C94" s="4" t="s">
        <v>8</v>
      </c>
      <c r="D94" s="4">
        <v>1.84</v>
      </c>
      <c r="E94" s="5">
        <v>1176.8206095847113</v>
      </c>
      <c r="F94" s="5">
        <f t="shared" si="1"/>
        <v>21.653499216358686</v>
      </c>
    </row>
    <row r="95" spans="1:6" ht="14.25" customHeight="1" x14ac:dyDescent="0.35">
      <c r="A95" s="4">
        <v>2</v>
      </c>
      <c r="B95" s="4">
        <v>3</v>
      </c>
      <c r="C95" s="4" t="s">
        <v>9</v>
      </c>
      <c r="D95" s="4">
        <v>1.17</v>
      </c>
      <c r="E95" s="5">
        <v>900.97150650185881</v>
      </c>
      <c r="F95" s="5">
        <f t="shared" si="1"/>
        <v>10.541366626071747</v>
      </c>
    </row>
    <row r="96" spans="1:6" ht="14.25" customHeight="1" x14ac:dyDescent="0.35">
      <c r="A96" s="4">
        <v>2</v>
      </c>
      <c r="B96" s="4">
        <v>3</v>
      </c>
      <c r="C96" s="4" t="s">
        <v>10</v>
      </c>
      <c r="D96" s="4">
        <v>0.56499999999999995</v>
      </c>
      <c r="E96" s="5">
        <v>529.89258870688911</v>
      </c>
      <c r="F96" s="5">
        <f t="shared" si="1"/>
        <v>2.9938931261939232</v>
      </c>
    </row>
    <row r="97" spans="1:6" ht="14.25" customHeight="1" x14ac:dyDescent="0.35">
      <c r="A97" s="4">
        <v>2</v>
      </c>
      <c r="B97" s="4">
        <v>4</v>
      </c>
      <c r="C97" s="4" t="s">
        <v>6</v>
      </c>
      <c r="D97" s="4">
        <v>8.1850000000000005</v>
      </c>
      <c r="E97" s="5">
        <v>371.86426829143517</v>
      </c>
      <c r="F97" s="5">
        <f t="shared" si="1"/>
        <v>30.437090359653972</v>
      </c>
    </row>
    <row r="98" spans="1:6" ht="14.25" customHeight="1" x14ac:dyDescent="0.35">
      <c r="A98" s="4">
        <v>2</v>
      </c>
      <c r="B98" s="4">
        <v>4</v>
      </c>
      <c r="C98" s="4" t="s">
        <v>7</v>
      </c>
      <c r="D98" s="4">
        <v>3.25</v>
      </c>
      <c r="E98" s="5">
        <v>1128.0005872815341</v>
      </c>
      <c r="F98" s="5">
        <f t="shared" si="1"/>
        <v>36.660019086649861</v>
      </c>
    </row>
    <row r="99" spans="1:6" ht="14.25" customHeight="1" x14ac:dyDescent="0.35">
      <c r="A99" s="4">
        <v>2</v>
      </c>
      <c r="B99" s="4">
        <v>4</v>
      </c>
      <c r="C99" s="4" t="s">
        <v>8</v>
      </c>
      <c r="D99" s="4">
        <v>2.4500000000000002</v>
      </c>
      <c r="E99" s="5">
        <v>1360.7686899168473</v>
      </c>
      <c r="F99" s="5">
        <f t="shared" si="1"/>
        <v>33.338832902962757</v>
      </c>
    </row>
    <row r="100" spans="1:6" ht="14.25" customHeight="1" x14ac:dyDescent="0.35">
      <c r="A100" s="4">
        <v>2</v>
      </c>
      <c r="B100" s="4">
        <v>4</v>
      </c>
      <c r="C100" s="4" t="s">
        <v>9</v>
      </c>
      <c r="D100" s="4">
        <v>1.56</v>
      </c>
      <c r="E100" s="5">
        <v>2132.5038672672076</v>
      </c>
      <c r="F100" s="5">
        <f t="shared" si="1"/>
        <v>33.267060329368441</v>
      </c>
    </row>
    <row r="101" spans="1:6" ht="14.25" customHeight="1" x14ac:dyDescent="0.35">
      <c r="A101" s="4">
        <v>2</v>
      </c>
      <c r="B101" s="4">
        <v>4</v>
      </c>
      <c r="C101" s="4" t="s">
        <v>10</v>
      </c>
      <c r="D101" s="4">
        <v>0.91500000000000004</v>
      </c>
      <c r="E101" s="5">
        <v>2199.8896115499333</v>
      </c>
      <c r="F101" s="5">
        <f t="shared" si="1"/>
        <v>20.128989945681891</v>
      </c>
    </row>
    <row r="102" spans="1:6" ht="14.25" customHeight="1" x14ac:dyDescent="0.35">
      <c r="A102" s="4">
        <v>2</v>
      </c>
      <c r="B102" s="4">
        <v>5</v>
      </c>
      <c r="C102" s="4" t="s">
        <v>6</v>
      </c>
      <c r="D102" s="4">
        <v>5.665</v>
      </c>
      <c r="E102" s="5">
        <v>890.35248765755762</v>
      </c>
      <c r="F102" s="5">
        <f t="shared" si="1"/>
        <v>50.438468425800636</v>
      </c>
    </row>
    <row r="103" spans="1:6" ht="14.25" customHeight="1" x14ac:dyDescent="0.35">
      <c r="A103" s="4">
        <v>2</v>
      </c>
      <c r="B103" s="4">
        <v>5</v>
      </c>
      <c r="C103" s="4" t="s">
        <v>7</v>
      </c>
      <c r="D103" s="4">
        <v>4.04</v>
      </c>
      <c r="E103" s="5">
        <v>1412.2333631300305</v>
      </c>
      <c r="F103" s="5">
        <f t="shared" si="1"/>
        <v>57.054227870453232</v>
      </c>
    </row>
    <row r="104" spans="1:6" ht="14.25" customHeight="1" x14ac:dyDescent="0.35">
      <c r="A104" s="4">
        <v>2</v>
      </c>
      <c r="B104" s="4">
        <v>5</v>
      </c>
      <c r="C104" s="4" t="s">
        <v>8</v>
      </c>
      <c r="D104" s="4">
        <v>1.675</v>
      </c>
      <c r="E104" s="5">
        <v>1910.5195048188107</v>
      </c>
      <c r="F104" s="5">
        <f t="shared" si="1"/>
        <v>32.001201705715083</v>
      </c>
    </row>
    <row r="105" spans="1:6" ht="14.25" customHeight="1" x14ac:dyDescent="0.35">
      <c r="A105" s="4">
        <v>2</v>
      </c>
      <c r="B105" s="4">
        <v>5</v>
      </c>
      <c r="C105" s="4" t="s">
        <v>9</v>
      </c>
      <c r="D105" s="4">
        <v>1.4</v>
      </c>
      <c r="E105" s="5">
        <v>2042.1742291884204</v>
      </c>
      <c r="F105" s="5">
        <f t="shared" si="1"/>
        <v>28.590439208637882</v>
      </c>
    </row>
    <row r="106" spans="1:6" ht="14.25" customHeight="1" x14ac:dyDescent="0.35">
      <c r="A106" s="4">
        <v>2</v>
      </c>
      <c r="B106" s="4">
        <v>5</v>
      </c>
      <c r="C106" s="4" t="s">
        <v>10</v>
      </c>
      <c r="D106" s="4">
        <v>2.91</v>
      </c>
      <c r="E106" s="5">
        <v>2412.8435885192521</v>
      </c>
      <c r="F106" s="5">
        <f t="shared" si="1"/>
        <v>70.213748425910239</v>
      </c>
    </row>
    <row r="107" spans="1:6" ht="14.25" customHeight="1" x14ac:dyDescent="0.35">
      <c r="A107" s="4">
        <v>2</v>
      </c>
      <c r="B107" s="4">
        <v>6</v>
      </c>
      <c r="C107" s="4" t="s">
        <v>6</v>
      </c>
      <c r="D107" s="4">
        <v>6.41</v>
      </c>
      <c r="E107" s="5">
        <v>997.17890390766252</v>
      </c>
      <c r="F107" s="5">
        <f t="shared" si="1"/>
        <v>63.919167740481171</v>
      </c>
    </row>
    <row r="108" spans="1:6" ht="14.25" customHeight="1" x14ac:dyDescent="0.35">
      <c r="A108" s="4">
        <v>2</v>
      </c>
      <c r="B108" s="4">
        <v>6</v>
      </c>
      <c r="C108" s="4" t="s">
        <v>7</v>
      </c>
      <c r="D108" s="4">
        <v>2.6749999999999998</v>
      </c>
      <c r="E108" s="5">
        <v>1142.8542876614631</v>
      </c>
      <c r="F108" s="5">
        <f t="shared" si="1"/>
        <v>30.571352194944136</v>
      </c>
    </row>
    <row r="109" spans="1:6" ht="14.25" customHeight="1" x14ac:dyDescent="0.35">
      <c r="A109" s="4">
        <v>2</v>
      </c>
      <c r="B109" s="4">
        <v>6</v>
      </c>
      <c r="C109" s="4" t="s">
        <v>8</v>
      </c>
      <c r="D109" s="4">
        <v>2.04</v>
      </c>
      <c r="E109" s="5">
        <v>630.31283806516797</v>
      </c>
      <c r="F109" s="5">
        <f t="shared" si="1"/>
        <v>12.858381896529428</v>
      </c>
    </row>
    <row r="110" spans="1:6" ht="14.25" customHeight="1" x14ac:dyDescent="0.35">
      <c r="A110" s="4">
        <v>2</v>
      </c>
      <c r="B110" s="4">
        <v>6</v>
      </c>
      <c r="C110" s="4" t="s">
        <v>9</v>
      </c>
      <c r="D110" s="4">
        <v>0.49</v>
      </c>
      <c r="E110" s="5">
        <v>1006.6593951857395</v>
      </c>
      <c r="F110" s="5">
        <f t="shared" si="1"/>
        <v>4.9326310364101236</v>
      </c>
    </row>
    <row r="111" spans="1:6" ht="14.25" customHeight="1" x14ac:dyDescent="0.35">
      <c r="A111" s="4">
        <v>2</v>
      </c>
      <c r="B111" s="4">
        <v>6</v>
      </c>
      <c r="C111" s="4" t="s">
        <v>10</v>
      </c>
      <c r="D111" s="4">
        <v>0.23</v>
      </c>
      <c r="E111" s="5">
        <v>1765.2154175958428</v>
      </c>
      <c r="F111" s="5">
        <f t="shared" si="1"/>
        <v>4.0599954604704385</v>
      </c>
    </row>
    <row r="112" spans="1:6" ht="14.25" customHeight="1" x14ac:dyDescent="0.35">
      <c r="A112" s="4">
        <v>2</v>
      </c>
      <c r="B112" s="4">
        <v>7</v>
      </c>
      <c r="C112" s="4" t="s">
        <v>6</v>
      </c>
      <c r="D112" s="4">
        <v>5.0549999999999997</v>
      </c>
      <c r="E112" s="5">
        <v>748.04979718948857</v>
      </c>
      <c r="F112" s="5">
        <f t="shared" si="1"/>
        <v>37.813917247928643</v>
      </c>
    </row>
    <row r="113" spans="1:6" ht="14.25" customHeight="1" x14ac:dyDescent="0.35">
      <c r="A113" s="4">
        <v>2</v>
      </c>
      <c r="B113" s="4">
        <v>7</v>
      </c>
      <c r="C113" s="4" t="s">
        <v>7</v>
      </c>
      <c r="D113" s="4">
        <v>1.9650000000000001</v>
      </c>
      <c r="E113" s="5">
        <v>1400.4327001746303</v>
      </c>
      <c r="F113" s="5">
        <f t="shared" si="1"/>
        <v>27.518502558431486</v>
      </c>
    </row>
    <row r="114" spans="1:6" ht="14.25" customHeight="1" x14ac:dyDescent="0.35">
      <c r="A114" s="4">
        <v>2</v>
      </c>
      <c r="B114" s="4">
        <v>7</v>
      </c>
      <c r="C114" s="4" t="s">
        <v>8</v>
      </c>
      <c r="D114" s="4">
        <v>1.7250000000000001</v>
      </c>
      <c r="E114" s="5">
        <v>1712.6929146142991</v>
      </c>
      <c r="F114" s="5">
        <f t="shared" si="1"/>
        <v>29.54395277709666</v>
      </c>
    </row>
    <row r="115" spans="1:6" ht="14.25" customHeight="1" x14ac:dyDescent="0.35">
      <c r="A115" s="4">
        <v>2</v>
      </c>
      <c r="B115" s="4">
        <v>7</v>
      </c>
      <c r="C115" s="4" t="s">
        <v>9</v>
      </c>
      <c r="D115" s="4">
        <v>0.65</v>
      </c>
      <c r="E115" s="5">
        <v>1830.8903048106433</v>
      </c>
      <c r="F115" s="5">
        <f t="shared" si="1"/>
        <v>11.900786981269183</v>
      </c>
    </row>
    <row r="116" spans="1:6" ht="14.25" customHeight="1" x14ac:dyDescent="0.35">
      <c r="A116" s="4">
        <v>2</v>
      </c>
      <c r="B116" s="4">
        <v>7</v>
      </c>
      <c r="C116" s="4" t="s">
        <v>10</v>
      </c>
      <c r="D116" s="4">
        <v>0.68500000000000005</v>
      </c>
      <c r="E116" s="5">
        <v>1724.6295173091389</v>
      </c>
      <c r="F116" s="5">
        <f t="shared" si="1"/>
        <v>11.813712193567602</v>
      </c>
    </row>
    <row r="117" spans="1:6" ht="14.25" customHeight="1" x14ac:dyDescent="0.35">
      <c r="A117" s="4">
        <v>2</v>
      </c>
      <c r="B117" s="4">
        <v>8</v>
      </c>
      <c r="C117" s="4" t="s">
        <v>6</v>
      </c>
      <c r="D117" s="4">
        <v>7.7850000000000001</v>
      </c>
      <c r="E117" s="5">
        <v>900.53314894270977</v>
      </c>
      <c r="F117" s="5">
        <f t="shared" si="1"/>
        <v>70.106505645189955</v>
      </c>
    </row>
    <row r="118" spans="1:6" ht="14.25" customHeight="1" x14ac:dyDescent="0.35">
      <c r="A118" s="4">
        <v>2</v>
      </c>
      <c r="B118" s="4">
        <v>8</v>
      </c>
      <c r="C118" s="4" t="s">
        <v>7</v>
      </c>
      <c r="D118" s="4">
        <v>2.7850000000000001</v>
      </c>
      <c r="E118" s="5">
        <v>1409.2593259746839</v>
      </c>
      <c r="F118" s="5">
        <f t="shared" si="1"/>
        <v>39.247872228394947</v>
      </c>
    </row>
    <row r="119" spans="1:6" ht="14.25" customHeight="1" x14ac:dyDescent="0.35">
      <c r="A119" s="4">
        <v>2</v>
      </c>
      <c r="B119" s="4">
        <v>8</v>
      </c>
      <c r="C119" s="4" t="s">
        <v>8</v>
      </c>
      <c r="D119" s="4">
        <v>1.89</v>
      </c>
      <c r="E119" s="5">
        <v>1056.2048512061933</v>
      </c>
      <c r="F119" s="5">
        <f t="shared" si="1"/>
        <v>19.962271687797053</v>
      </c>
    </row>
    <row r="120" spans="1:6" ht="14.25" customHeight="1" x14ac:dyDescent="0.35">
      <c r="A120" s="4">
        <v>2</v>
      </c>
      <c r="B120" s="4">
        <v>8</v>
      </c>
      <c r="C120" s="4" t="s">
        <v>9</v>
      </c>
      <c r="D120" s="4">
        <v>1.92</v>
      </c>
      <c r="E120" s="5">
        <v>1567.5463520562871</v>
      </c>
      <c r="F120" s="5">
        <f t="shared" si="1"/>
        <v>30.096889959480709</v>
      </c>
    </row>
    <row r="121" spans="1:6" ht="14.25" customHeight="1" x14ac:dyDescent="0.35">
      <c r="A121" s="4">
        <v>2</v>
      </c>
      <c r="B121" s="4">
        <v>8</v>
      </c>
      <c r="C121" s="4" t="s">
        <v>10</v>
      </c>
      <c r="D121" s="4">
        <v>1.0449999999999999</v>
      </c>
      <c r="E121" s="5">
        <v>1700.9220276008464</v>
      </c>
      <c r="F121" s="5">
        <f t="shared" si="1"/>
        <v>17.774635188428842</v>
      </c>
    </row>
    <row r="122" spans="1:6" ht="14.25" customHeight="1" x14ac:dyDescent="0.35">
      <c r="A122" s="4">
        <v>2</v>
      </c>
      <c r="B122" s="4">
        <v>9</v>
      </c>
      <c r="C122" s="4" t="s">
        <v>6</v>
      </c>
      <c r="D122" s="4">
        <v>5.43</v>
      </c>
      <c r="E122" s="5">
        <v>826.00153358917441</v>
      </c>
      <c r="F122" s="5">
        <f t="shared" si="1"/>
        <v>44.851883273892163</v>
      </c>
    </row>
    <row r="123" spans="1:6" ht="14.25" customHeight="1" x14ac:dyDescent="0.35">
      <c r="A123" s="4">
        <v>2</v>
      </c>
      <c r="B123" s="4">
        <v>9</v>
      </c>
      <c r="C123" s="4" t="s">
        <v>7</v>
      </c>
      <c r="D123" s="4">
        <v>2.14</v>
      </c>
      <c r="E123" s="5">
        <v>1413.0904316428184</v>
      </c>
      <c r="F123" s="5">
        <f t="shared" si="1"/>
        <v>30.240135237156316</v>
      </c>
    </row>
    <row r="124" spans="1:6" ht="14.25" customHeight="1" x14ac:dyDescent="0.35">
      <c r="A124" s="4">
        <v>2</v>
      </c>
      <c r="B124" s="4">
        <v>9</v>
      </c>
      <c r="C124" s="4" t="s">
        <v>8</v>
      </c>
      <c r="D124" s="4">
        <v>1.905</v>
      </c>
      <c r="E124" s="5">
        <v>1458.2173927630909</v>
      </c>
      <c r="F124" s="5">
        <f t="shared" si="1"/>
        <v>27.779041332136881</v>
      </c>
    </row>
    <row r="125" spans="1:6" ht="14.25" customHeight="1" x14ac:dyDescent="0.35">
      <c r="A125" s="4">
        <v>2</v>
      </c>
      <c r="B125" s="4">
        <v>9</v>
      </c>
      <c r="C125" s="4" t="s">
        <v>9</v>
      </c>
      <c r="D125" s="4">
        <v>2.37</v>
      </c>
      <c r="E125" s="5">
        <v>1056.4541490525226</v>
      </c>
      <c r="F125" s="5">
        <f t="shared" si="1"/>
        <v>25.037963332544788</v>
      </c>
    </row>
    <row r="126" spans="1:6" ht="14.25" customHeight="1" x14ac:dyDescent="0.35">
      <c r="A126" s="4">
        <v>2</v>
      </c>
      <c r="B126" s="4">
        <v>9</v>
      </c>
      <c r="C126" s="4" t="s">
        <v>10</v>
      </c>
      <c r="D126" s="4">
        <v>0.75</v>
      </c>
      <c r="E126" s="5">
        <v>1163.6937919177828</v>
      </c>
      <c r="F126" s="5">
        <f t="shared" si="1"/>
        <v>8.7277034393833706</v>
      </c>
    </row>
    <row r="127" spans="1:6" ht="14.25" customHeight="1" x14ac:dyDescent="0.35">
      <c r="A127" s="4">
        <v>2</v>
      </c>
      <c r="B127" s="4">
        <v>10</v>
      </c>
      <c r="C127" s="4" t="s">
        <v>6</v>
      </c>
      <c r="D127" s="4">
        <v>5.1849999999999996</v>
      </c>
      <c r="E127" s="5">
        <v>1024.3897931824156</v>
      </c>
      <c r="F127" s="5">
        <f t="shared" si="1"/>
        <v>53.114610776508243</v>
      </c>
    </row>
    <row r="128" spans="1:6" ht="14.25" customHeight="1" x14ac:dyDescent="0.35">
      <c r="A128" s="4">
        <v>2</v>
      </c>
      <c r="B128" s="4">
        <v>10</v>
      </c>
      <c r="C128" s="4" t="s">
        <v>7</v>
      </c>
      <c r="D128" s="4">
        <v>3.16</v>
      </c>
      <c r="E128" s="5">
        <v>1459.6108498535007</v>
      </c>
      <c r="F128" s="5">
        <f t="shared" si="1"/>
        <v>46.123702855370624</v>
      </c>
    </row>
    <row r="129" spans="1:6" ht="14.25" customHeight="1" x14ac:dyDescent="0.35">
      <c r="A129" s="4">
        <v>2</v>
      </c>
      <c r="B129" s="4">
        <v>10</v>
      </c>
      <c r="C129" s="4" t="s">
        <v>8</v>
      </c>
      <c r="D129" s="4">
        <v>2.585</v>
      </c>
      <c r="E129" s="5">
        <v>1285.0172296996034</v>
      </c>
      <c r="F129" s="5">
        <f t="shared" si="1"/>
        <v>33.217695387734743</v>
      </c>
    </row>
    <row r="130" spans="1:6" ht="14.25" customHeight="1" x14ac:dyDescent="0.35">
      <c r="A130" s="4">
        <v>2</v>
      </c>
      <c r="B130" s="4">
        <v>10</v>
      </c>
      <c r="C130" s="4" t="s">
        <v>9</v>
      </c>
      <c r="D130" s="4">
        <v>2.23</v>
      </c>
      <c r="E130" s="5">
        <v>1310.9156223057919</v>
      </c>
      <c r="F130" s="5">
        <f t="shared" si="1"/>
        <v>29.233418377419159</v>
      </c>
    </row>
    <row r="131" spans="1:6" ht="14.25" customHeight="1" x14ac:dyDescent="0.35">
      <c r="A131" s="4">
        <v>2</v>
      </c>
      <c r="B131" s="4">
        <v>10</v>
      </c>
      <c r="C131" s="4" t="s">
        <v>10</v>
      </c>
      <c r="D131" s="4">
        <v>1.53</v>
      </c>
      <c r="E131" s="5">
        <v>1112.5927803553082</v>
      </c>
      <c r="F131" s="5">
        <f t="shared" ref="F131:F194" si="2">E131*(D131/100)</f>
        <v>17.022669539436215</v>
      </c>
    </row>
    <row r="132" spans="1:6" ht="14.25" customHeight="1" x14ac:dyDescent="0.35">
      <c r="A132" s="4">
        <v>2</v>
      </c>
      <c r="B132" s="4">
        <v>11</v>
      </c>
      <c r="C132" s="4" t="s">
        <v>6</v>
      </c>
      <c r="D132" s="4">
        <v>5.83</v>
      </c>
      <c r="E132" s="5">
        <v>784.72503013385597</v>
      </c>
      <c r="F132" s="5">
        <f t="shared" si="2"/>
        <v>45.749469256803799</v>
      </c>
    </row>
    <row r="133" spans="1:6" ht="14.25" customHeight="1" x14ac:dyDescent="0.35">
      <c r="A133" s="4">
        <v>2</v>
      </c>
      <c r="B133" s="4">
        <v>11</v>
      </c>
      <c r="C133" s="4" t="s">
        <v>7</v>
      </c>
      <c r="D133" s="4">
        <v>4.1050000000000004</v>
      </c>
      <c r="E133" s="5">
        <v>699.95138680075922</v>
      </c>
      <c r="F133" s="5">
        <f t="shared" si="2"/>
        <v>28.733004428171167</v>
      </c>
    </row>
    <row r="134" spans="1:6" ht="14.25" customHeight="1" x14ac:dyDescent="0.35">
      <c r="A134" s="4">
        <v>2</v>
      </c>
      <c r="B134" s="4">
        <v>11</v>
      </c>
      <c r="C134" s="4" t="s">
        <v>8</v>
      </c>
      <c r="D134" s="4">
        <v>2.19</v>
      </c>
      <c r="E134" s="5">
        <v>1419.2146518296684</v>
      </c>
      <c r="F134" s="5">
        <f t="shared" si="2"/>
        <v>31.080800875069738</v>
      </c>
    </row>
    <row r="135" spans="1:6" ht="14.25" customHeight="1" x14ac:dyDescent="0.35">
      <c r="A135" s="4">
        <v>2</v>
      </c>
      <c r="B135" s="4">
        <v>11</v>
      </c>
      <c r="C135" s="4" t="s">
        <v>9</v>
      </c>
      <c r="D135" s="4">
        <v>1.31</v>
      </c>
      <c r="E135" s="5">
        <v>1031.838485953012</v>
      </c>
      <c r="F135" s="5">
        <f t="shared" si="2"/>
        <v>13.517084165984457</v>
      </c>
    </row>
    <row r="136" spans="1:6" ht="14.25" customHeight="1" x14ac:dyDescent="0.35">
      <c r="A136" s="4">
        <v>2</v>
      </c>
      <c r="B136" s="4">
        <v>11</v>
      </c>
      <c r="C136" s="4" t="s">
        <v>10</v>
      </c>
      <c r="D136" s="4">
        <v>1.1299999999999999</v>
      </c>
      <c r="E136" s="5">
        <v>831.74330021852006</v>
      </c>
      <c r="F136" s="5">
        <f t="shared" si="2"/>
        <v>9.398699292469276</v>
      </c>
    </row>
    <row r="137" spans="1:6" ht="14.25" customHeight="1" x14ac:dyDescent="0.35">
      <c r="A137" s="4">
        <v>2</v>
      </c>
      <c r="B137" s="4">
        <v>12</v>
      </c>
      <c r="C137" s="4" t="s">
        <v>6</v>
      </c>
      <c r="D137" s="4">
        <v>6.1449999999999996</v>
      </c>
      <c r="E137" s="5">
        <v>761.04776664744145</v>
      </c>
      <c r="F137" s="5">
        <f t="shared" si="2"/>
        <v>46.766385260485272</v>
      </c>
    </row>
    <row r="138" spans="1:6" ht="14.25" customHeight="1" x14ac:dyDescent="0.35">
      <c r="A138" s="4">
        <v>2</v>
      </c>
      <c r="B138" s="4">
        <v>12</v>
      </c>
      <c r="C138" s="4" t="s">
        <v>7</v>
      </c>
      <c r="D138" s="4">
        <v>3.7050000000000001</v>
      </c>
      <c r="E138" s="5">
        <v>900.04588904391244</v>
      </c>
      <c r="F138" s="5">
        <f t="shared" si="2"/>
        <v>33.346700189076955</v>
      </c>
    </row>
    <row r="139" spans="1:6" ht="14.25" customHeight="1" x14ac:dyDescent="0.35">
      <c r="A139" s="4">
        <v>2</v>
      </c>
      <c r="B139" s="4">
        <v>12</v>
      </c>
      <c r="C139" s="4" t="s">
        <v>8</v>
      </c>
      <c r="D139" s="4">
        <v>2.4</v>
      </c>
      <c r="E139" s="5">
        <v>1419.6403575377567</v>
      </c>
      <c r="F139" s="5">
        <f t="shared" si="2"/>
        <v>34.07136858090616</v>
      </c>
    </row>
    <row r="140" spans="1:6" ht="14.25" customHeight="1" x14ac:dyDescent="0.35">
      <c r="A140" s="4">
        <v>2</v>
      </c>
      <c r="B140" s="4">
        <v>12</v>
      </c>
      <c r="C140" s="4" t="s">
        <v>9</v>
      </c>
      <c r="D140" s="4">
        <v>2</v>
      </c>
      <c r="E140" s="5">
        <v>1007.7935847336294</v>
      </c>
      <c r="F140" s="5">
        <f t="shared" si="2"/>
        <v>20.155871694672587</v>
      </c>
    </row>
    <row r="141" spans="1:6" ht="14.25" customHeight="1" x14ac:dyDescent="0.35">
      <c r="A141" s="4">
        <v>2</v>
      </c>
      <c r="B141" s="4">
        <v>12</v>
      </c>
      <c r="C141" s="4" t="s">
        <v>10</v>
      </c>
      <c r="D141" s="4">
        <v>1.69</v>
      </c>
      <c r="E141" s="5">
        <v>849.37344848293242</v>
      </c>
      <c r="F141" s="5">
        <f t="shared" si="2"/>
        <v>14.354411279361557</v>
      </c>
    </row>
    <row r="142" spans="1:6" ht="14.25" customHeight="1" x14ac:dyDescent="0.35">
      <c r="A142" s="4">
        <v>2</v>
      </c>
      <c r="B142" s="4">
        <v>13</v>
      </c>
      <c r="C142" s="4" t="s">
        <v>6</v>
      </c>
      <c r="D142" s="4">
        <v>5.73</v>
      </c>
      <c r="E142" s="5">
        <v>914.62941654455676</v>
      </c>
      <c r="F142" s="5">
        <f t="shared" si="2"/>
        <v>52.408265568003102</v>
      </c>
    </row>
    <row r="143" spans="1:6" ht="14.25" customHeight="1" x14ac:dyDescent="0.35">
      <c r="A143" s="4">
        <v>2</v>
      </c>
      <c r="B143" s="4">
        <v>13</v>
      </c>
      <c r="C143" s="4" t="s">
        <v>7</v>
      </c>
      <c r="D143" s="4">
        <v>1.78</v>
      </c>
      <c r="E143" s="5">
        <v>1506.777488637289</v>
      </c>
      <c r="F143" s="5">
        <f t="shared" si="2"/>
        <v>26.820639297743746</v>
      </c>
    </row>
    <row r="144" spans="1:6" ht="14.25" customHeight="1" x14ac:dyDescent="0.35">
      <c r="A144" s="4">
        <v>2</v>
      </c>
      <c r="B144" s="4">
        <v>13</v>
      </c>
      <c r="C144" s="4" t="s">
        <v>8</v>
      </c>
      <c r="D144" s="4">
        <v>2.9249999999999998</v>
      </c>
      <c r="E144" s="5">
        <v>1579.0080495085754</v>
      </c>
      <c r="F144" s="5">
        <f t="shared" si="2"/>
        <v>46.185985448125827</v>
      </c>
    </row>
    <row r="145" spans="1:6" ht="14.25" customHeight="1" x14ac:dyDescent="0.35">
      <c r="A145" s="4">
        <v>2</v>
      </c>
      <c r="B145" s="4">
        <v>13</v>
      </c>
      <c r="C145" s="4" t="s">
        <v>9</v>
      </c>
      <c r="D145" s="4">
        <v>1.44</v>
      </c>
      <c r="E145" s="5">
        <v>417.37590251662539</v>
      </c>
      <c r="F145" s="5">
        <f t="shared" si="2"/>
        <v>6.0102129962394057</v>
      </c>
    </row>
    <row r="146" spans="1:6" ht="14.25" customHeight="1" x14ac:dyDescent="0.35">
      <c r="A146" s="4">
        <v>2</v>
      </c>
      <c r="B146" s="4">
        <v>13</v>
      </c>
      <c r="C146" s="4" t="s">
        <v>10</v>
      </c>
      <c r="D146" s="4">
        <v>1.66</v>
      </c>
      <c r="E146" s="5">
        <v>946.69481110864319</v>
      </c>
      <c r="F146" s="5">
        <f t="shared" si="2"/>
        <v>15.715133864403477</v>
      </c>
    </row>
    <row r="147" spans="1:6" ht="14.25" customHeight="1" x14ac:dyDescent="0.35">
      <c r="A147" s="4">
        <v>2</v>
      </c>
      <c r="B147" s="4">
        <v>14</v>
      </c>
      <c r="C147" s="4" t="s">
        <v>6</v>
      </c>
      <c r="D147" s="4">
        <v>6.165</v>
      </c>
      <c r="E147" s="5">
        <v>583.06365135142732</v>
      </c>
      <c r="F147" s="5">
        <f t="shared" si="2"/>
        <v>35.945874105815498</v>
      </c>
    </row>
    <row r="148" spans="1:6" ht="14.25" customHeight="1" x14ac:dyDescent="0.35">
      <c r="A148" s="4">
        <v>2</v>
      </c>
      <c r="B148" s="4">
        <v>14</v>
      </c>
      <c r="C148" s="4" t="s">
        <v>7</v>
      </c>
      <c r="D148" s="4">
        <v>2.645</v>
      </c>
      <c r="E148" s="5">
        <v>1716.7021049536818</v>
      </c>
      <c r="F148" s="5">
        <f t="shared" si="2"/>
        <v>45.406770676024884</v>
      </c>
    </row>
    <row r="149" spans="1:6" ht="14.25" customHeight="1" x14ac:dyDescent="0.35">
      <c r="A149" s="4">
        <v>2</v>
      </c>
      <c r="B149" s="4">
        <v>14</v>
      </c>
      <c r="C149" s="4" t="s">
        <v>8</v>
      </c>
      <c r="D149" s="4">
        <v>1.825</v>
      </c>
      <c r="E149" s="5">
        <v>1791.438513178972</v>
      </c>
      <c r="F149" s="5">
        <f t="shared" si="2"/>
        <v>32.693752865516238</v>
      </c>
    </row>
    <row r="150" spans="1:6" ht="14.25" customHeight="1" x14ac:dyDescent="0.35">
      <c r="A150" s="4">
        <v>2</v>
      </c>
      <c r="B150" s="4">
        <v>14</v>
      </c>
      <c r="C150" s="4" t="s">
        <v>9</v>
      </c>
      <c r="D150" s="4">
        <v>1.39</v>
      </c>
      <c r="E150" s="5">
        <v>1464.3434453797427</v>
      </c>
      <c r="F150" s="5">
        <f t="shared" si="2"/>
        <v>20.354373890778422</v>
      </c>
    </row>
    <row r="151" spans="1:6" ht="14.25" customHeight="1" x14ac:dyDescent="0.35">
      <c r="A151" s="4">
        <v>2</v>
      </c>
      <c r="B151" s="4">
        <v>14</v>
      </c>
      <c r="C151" s="4" t="s">
        <v>10</v>
      </c>
      <c r="D151" s="4">
        <v>1.27</v>
      </c>
      <c r="E151" s="5">
        <v>397.73976783718433</v>
      </c>
      <c r="F151" s="5">
        <f t="shared" si="2"/>
        <v>5.0512950515322412</v>
      </c>
    </row>
    <row r="152" spans="1:6" ht="14.25" customHeight="1" x14ac:dyDescent="0.35">
      <c r="A152" s="4">
        <v>2</v>
      </c>
      <c r="B152" s="4">
        <v>15</v>
      </c>
      <c r="C152" s="4" t="s">
        <v>6</v>
      </c>
      <c r="D152" s="4">
        <v>6.01</v>
      </c>
      <c r="E152" s="5">
        <v>907.32801954458603</v>
      </c>
      <c r="F152" s="5">
        <f t="shared" si="2"/>
        <v>54.530413974629624</v>
      </c>
    </row>
    <row r="153" spans="1:6" ht="14.25" customHeight="1" x14ac:dyDescent="0.35">
      <c r="A153" s="4">
        <v>2</v>
      </c>
      <c r="B153" s="4">
        <v>15</v>
      </c>
      <c r="C153" s="4" t="s">
        <v>7</v>
      </c>
      <c r="D153" s="4">
        <v>3.0949999999999998</v>
      </c>
      <c r="E153" s="5">
        <v>1584.9445993017036</v>
      </c>
      <c r="F153" s="5">
        <f t="shared" si="2"/>
        <v>49.054035348387728</v>
      </c>
    </row>
    <row r="154" spans="1:6" ht="14.25" customHeight="1" x14ac:dyDescent="0.35">
      <c r="A154" s="4">
        <v>2</v>
      </c>
      <c r="B154" s="4">
        <v>15</v>
      </c>
      <c r="C154" s="4" t="s">
        <v>8</v>
      </c>
      <c r="D154" s="4">
        <v>1.845</v>
      </c>
      <c r="E154" s="5">
        <v>1391.3417976306532</v>
      </c>
      <c r="F154" s="5">
        <f t="shared" si="2"/>
        <v>25.670256166285554</v>
      </c>
    </row>
    <row r="155" spans="1:6" ht="14.25" customHeight="1" x14ac:dyDescent="0.35">
      <c r="A155" s="4">
        <v>2</v>
      </c>
      <c r="B155" s="4">
        <v>15</v>
      </c>
      <c r="C155" s="4" t="s">
        <v>9</v>
      </c>
      <c r="D155" s="4">
        <v>1.4</v>
      </c>
      <c r="E155" s="5">
        <v>763.35782709002524</v>
      </c>
      <c r="F155" s="5">
        <f t="shared" si="2"/>
        <v>10.687009579260351</v>
      </c>
    </row>
    <row r="156" spans="1:6" ht="14.25" customHeight="1" x14ac:dyDescent="0.35">
      <c r="A156" s="4">
        <v>2</v>
      </c>
      <c r="B156" s="4">
        <v>15</v>
      </c>
      <c r="C156" s="4" t="s">
        <v>10</v>
      </c>
      <c r="D156" s="4">
        <v>1.91</v>
      </c>
      <c r="E156" s="5">
        <v>615.36076438378905</v>
      </c>
      <c r="F156" s="5">
        <f t="shared" si="2"/>
        <v>11.75339059973037</v>
      </c>
    </row>
    <row r="157" spans="1:6" ht="14.25" customHeight="1" x14ac:dyDescent="0.35">
      <c r="A157" s="4">
        <v>2</v>
      </c>
      <c r="B157" s="4">
        <v>16</v>
      </c>
      <c r="C157" s="4" t="s">
        <v>6</v>
      </c>
      <c r="D157" s="4">
        <v>6.1449999999999996</v>
      </c>
      <c r="E157" s="5">
        <v>978.46027917916763</v>
      </c>
      <c r="F157" s="5">
        <f t="shared" si="2"/>
        <v>60.126384155559847</v>
      </c>
    </row>
    <row r="158" spans="1:6" ht="14.25" customHeight="1" x14ac:dyDescent="0.35">
      <c r="A158" s="4">
        <v>2</v>
      </c>
      <c r="B158" s="4">
        <v>16</v>
      </c>
      <c r="C158" s="4" t="s">
        <v>7</v>
      </c>
      <c r="D158" s="4">
        <v>3.58</v>
      </c>
      <c r="E158" s="5">
        <v>1419.2700087742505</v>
      </c>
      <c r="F158" s="5">
        <f t="shared" si="2"/>
        <v>50.809866314118167</v>
      </c>
    </row>
    <row r="159" spans="1:6" ht="14.25" customHeight="1" x14ac:dyDescent="0.35">
      <c r="A159" s="4">
        <v>2</v>
      </c>
      <c r="B159" s="29">
        <v>16</v>
      </c>
      <c r="C159" s="29" t="s">
        <v>8</v>
      </c>
      <c r="D159" s="29">
        <v>1.9650000000000001</v>
      </c>
      <c r="E159" s="5">
        <v>1918.471483331658</v>
      </c>
      <c r="F159" s="5">
        <f t="shared" si="2"/>
        <v>37.697964647467082</v>
      </c>
    </row>
    <row r="160" spans="1:6" ht="14.25" customHeight="1" x14ac:dyDescent="0.35">
      <c r="A160" s="4">
        <v>2</v>
      </c>
      <c r="B160" s="29">
        <v>16</v>
      </c>
      <c r="C160" s="29" t="s">
        <v>9</v>
      </c>
      <c r="D160" s="29">
        <v>1.9450000000000001</v>
      </c>
      <c r="E160" s="5">
        <v>1602.5479052095602</v>
      </c>
      <c r="F160" s="5">
        <f t="shared" si="2"/>
        <v>31.169556756325949</v>
      </c>
    </row>
    <row r="161" spans="1:6" ht="14.25" customHeight="1" x14ac:dyDescent="0.35">
      <c r="A161" s="4">
        <v>2</v>
      </c>
      <c r="B161" s="29">
        <v>16</v>
      </c>
      <c r="C161" s="29" t="s">
        <v>10</v>
      </c>
      <c r="D161" s="29">
        <v>1.575</v>
      </c>
      <c r="E161" s="5">
        <v>1557.4047767936852</v>
      </c>
      <c r="F161" s="5">
        <f t="shared" si="2"/>
        <v>24.52912523450054</v>
      </c>
    </row>
    <row r="162" spans="1:6" ht="14.25" customHeight="1" x14ac:dyDescent="0.35">
      <c r="A162" s="4">
        <v>3</v>
      </c>
      <c r="B162" s="29">
        <v>1</v>
      </c>
      <c r="C162" s="29" t="s">
        <v>6</v>
      </c>
      <c r="D162" s="29">
        <v>5.68</v>
      </c>
      <c r="E162" s="5">
        <v>996.73089744078175</v>
      </c>
      <c r="F162" s="5">
        <f t="shared" si="2"/>
        <v>56.6143149746364</v>
      </c>
    </row>
    <row r="163" spans="1:6" ht="14.25" customHeight="1" x14ac:dyDescent="0.35">
      <c r="A163" s="4">
        <v>3</v>
      </c>
      <c r="B163" s="29">
        <v>1</v>
      </c>
      <c r="C163" s="29" t="s">
        <v>7</v>
      </c>
      <c r="D163" s="29">
        <v>3.36</v>
      </c>
      <c r="E163" s="5">
        <v>1593.1737926842782</v>
      </c>
      <c r="F163" s="5">
        <f t="shared" si="2"/>
        <v>53.530639434191741</v>
      </c>
    </row>
    <row r="164" spans="1:6" ht="14.25" customHeight="1" x14ac:dyDescent="0.35">
      <c r="A164" s="4">
        <v>3</v>
      </c>
      <c r="B164" s="29">
        <v>1</v>
      </c>
      <c r="C164" s="29" t="s">
        <v>8</v>
      </c>
      <c r="D164" s="29">
        <v>1.99</v>
      </c>
      <c r="E164" s="5">
        <v>1365.7033356781628</v>
      </c>
      <c r="F164" s="5">
        <f t="shared" si="2"/>
        <v>27.177496379995443</v>
      </c>
    </row>
    <row r="165" spans="1:6" ht="14.25" customHeight="1" x14ac:dyDescent="0.35">
      <c r="A165" s="4">
        <v>3</v>
      </c>
      <c r="B165" s="29">
        <v>1</v>
      </c>
      <c r="C165" s="29" t="s">
        <v>9</v>
      </c>
      <c r="D165" s="29">
        <v>1.46</v>
      </c>
      <c r="E165" s="5">
        <v>1619.4200580855975</v>
      </c>
      <c r="F165" s="5">
        <f t="shared" si="2"/>
        <v>23.643532848049723</v>
      </c>
    </row>
    <row r="166" spans="1:6" ht="14.25" customHeight="1" x14ac:dyDescent="0.35">
      <c r="A166" s="4">
        <v>3</v>
      </c>
      <c r="B166" s="4">
        <v>1</v>
      </c>
      <c r="C166" s="4" t="s">
        <v>10</v>
      </c>
      <c r="D166" s="4">
        <v>1.37</v>
      </c>
      <c r="E166" s="5">
        <v>1636.4466533366096</v>
      </c>
      <c r="F166" s="5">
        <f t="shared" si="2"/>
        <v>22.419319150711551</v>
      </c>
    </row>
    <row r="167" spans="1:6" ht="14.25" customHeight="1" x14ac:dyDescent="0.35">
      <c r="A167" s="4">
        <v>3</v>
      </c>
      <c r="B167" s="4">
        <v>2</v>
      </c>
      <c r="C167" s="4" t="s">
        <v>6</v>
      </c>
      <c r="D167" s="4">
        <v>4.4400000000000004</v>
      </c>
      <c r="E167" s="5">
        <v>974.15992193929765</v>
      </c>
      <c r="F167" s="5">
        <f t="shared" si="2"/>
        <v>43.252700534104818</v>
      </c>
    </row>
    <row r="168" spans="1:6" ht="14.25" customHeight="1" x14ac:dyDescent="0.35">
      <c r="A168" s="4">
        <v>3</v>
      </c>
      <c r="B168" s="4">
        <v>2</v>
      </c>
      <c r="C168" s="4" t="s">
        <v>7</v>
      </c>
      <c r="D168" s="4">
        <v>3.3149999999999999</v>
      </c>
      <c r="E168" s="5">
        <v>1664.7455736316826</v>
      </c>
      <c r="F168" s="5">
        <f t="shared" si="2"/>
        <v>55.186315765890278</v>
      </c>
    </row>
    <row r="169" spans="1:6" ht="14.25" customHeight="1" x14ac:dyDescent="0.35">
      <c r="A169" s="4">
        <v>3</v>
      </c>
      <c r="B169" s="4">
        <v>2</v>
      </c>
      <c r="C169" s="4" t="s">
        <v>8</v>
      </c>
      <c r="D169" s="4">
        <v>1.74</v>
      </c>
      <c r="E169" s="5">
        <v>1128.3377819743353</v>
      </c>
      <c r="F169" s="5">
        <f t="shared" si="2"/>
        <v>19.633077406353433</v>
      </c>
    </row>
    <row r="170" spans="1:6" ht="14.25" customHeight="1" x14ac:dyDescent="0.35">
      <c r="A170" s="4">
        <v>3</v>
      </c>
      <c r="B170" s="4">
        <v>2</v>
      </c>
      <c r="C170" s="4" t="s">
        <v>9</v>
      </c>
      <c r="D170" s="4">
        <v>1.2549999999999999</v>
      </c>
      <c r="E170" s="5">
        <v>1022.2657991954187</v>
      </c>
      <c r="F170" s="5">
        <f t="shared" si="2"/>
        <v>12.829435779902504</v>
      </c>
    </row>
    <row r="171" spans="1:6" ht="14.25" customHeight="1" x14ac:dyDescent="0.35">
      <c r="A171" s="4">
        <v>3</v>
      </c>
      <c r="B171" s="4">
        <v>2</v>
      </c>
      <c r="C171" s="4" t="s">
        <v>10</v>
      </c>
      <c r="D171" s="4">
        <v>0.97</v>
      </c>
      <c r="E171" s="5">
        <v>854.42158112921504</v>
      </c>
      <c r="F171" s="5">
        <f t="shared" si="2"/>
        <v>8.2878893369533859</v>
      </c>
    </row>
    <row r="172" spans="1:6" ht="14.25" customHeight="1" x14ac:dyDescent="0.35">
      <c r="A172" s="4">
        <v>3</v>
      </c>
      <c r="B172" s="4">
        <v>3</v>
      </c>
      <c r="C172" s="4" t="s">
        <v>6</v>
      </c>
      <c r="D172" s="4">
        <v>5.9850000000000003</v>
      </c>
      <c r="E172" s="5">
        <v>1312.8469244563566</v>
      </c>
      <c r="F172" s="5">
        <f t="shared" si="2"/>
        <v>78.573888428712948</v>
      </c>
    </row>
    <row r="173" spans="1:6" ht="14.25" customHeight="1" x14ac:dyDescent="0.35">
      <c r="A173" s="4">
        <v>3</v>
      </c>
      <c r="B173" s="4">
        <v>3</v>
      </c>
      <c r="C173" s="4" t="s">
        <v>7</v>
      </c>
      <c r="D173" s="4">
        <v>2.82</v>
      </c>
      <c r="E173" s="5">
        <v>1602.7003062599854</v>
      </c>
      <c r="F173" s="5">
        <f t="shared" si="2"/>
        <v>45.196148636531589</v>
      </c>
    </row>
    <row r="174" spans="1:6" ht="14.25" customHeight="1" x14ac:dyDescent="0.35">
      <c r="A174" s="4">
        <v>3</v>
      </c>
      <c r="B174" s="4">
        <v>3</v>
      </c>
      <c r="C174" s="4" t="s">
        <v>8</v>
      </c>
      <c r="D174" s="4">
        <v>2.2999999999999998</v>
      </c>
      <c r="E174" s="5">
        <v>1215.296507842407</v>
      </c>
      <c r="F174" s="5">
        <f t="shared" si="2"/>
        <v>27.951819680375362</v>
      </c>
    </row>
    <row r="175" spans="1:6" ht="14.25" customHeight="1" x14ac:dyDescent="0.35">
      <c r="A175" s="4">
        <v>3</v>
      </c>
      <c r="B175" s="4">
        <v>3</v>
      </c>
      <c r="C175" s="4" t="s">
        <v>9</v>
      </c>
      <c r="D175" s="4">
        <v>6.54</v>
      </c>
      <c r="E175" s="5">
        <v>1528.8789591868581</v>
      </c>
      <c r="F175" s="5">
        <f t="shared" si="2"/>
        <v>99.988683930820514</v>
      </c>
    </row>
    <row r="176" spans="1:6" ht="14.25" customHeight="1" x14ac:dyDescent="0.35">
      <c r="A176" s="4">
        <v>3</v>
      </c>
      <c r="B176" s="4">
        <v>3</v>
      </c>
      <c r="C176" s="4" t="s">
        <v>10</v>
      </c>
      <c r="D176" s="4">
        <v>1.03</v>
      </c>
      <c r="E176" s="5">
        <v>1749.2215282452146</v>
      </c>
      <c r="F176" s="5">
        <f t="shared" si="2"/>
        <v>18.016981740925711</v>
      </c>
    </row>
    <row r="177" spans="1:6" ht="14.25" customHeight="1" x14ac:dyDescent="0.35">
      <c r="A177" s="4">
        <v>3</v>
      </c>
      <c r="B177" s="4">
        <v>4</v>
      </c>
      <c r="C177" s="4" t="s">
        <v>6</v>
      </c>
      <c r="D177" s="4">
        <v>4.4000000000000004</v>
      </c>
      <c r="E177" s="5">
        <v>1487.519341005886</v>
      </c>
      <c r="F177" s="5">
        <f t="shared" si="2"/>
        <v>65.450851004258993</v>
      </c>
    </row>
    <row r="178" spans="1:6" ht="14.25" customHeight="1" x14ac:dyDescent="0.35">
      <c r="A178" s="4">
        <v>3</v>
      </c>
      <c r="B178" s="4">
        <v>4</v>
      </c>
      <c r="C178" s="4" t="s">
        <v>7</v>
      </c>
      <c r="D178" s="4">
        <v>1.4950000000000001</v>
      </c>
      <c r="E178" s="5">
        <v>1112.1412750365325</v>
      </c>
      <c r="F178" s="5">
        <f t="shared" si="2"/>
        <v>16.626512061796163</v>
      </c>
    </row>
    <row r="179" spans="1:6" ht="14.25" customHeight="1" x14ac:dyDescent="0.35">
      <c r="A179" s="4">
        <v>3</v>
      </c>
      <c r="B179" s="4">
        <v>4</v>
      </c>
      <c r="C179" s="4" t="s">
        <v>8</v>
      </c>
      <c r="D179" s="4">
        <v>2.56</v>
      </c>
      <c r="E179" s="5">
        <v>1148.6145564425178</v>
      </c>
      <c r="F179" s="5">
        <f t="shared" si="2"/>
        <v>29.404532644928459</v>
      </c>
    </row>
    <row r="180" spans="1:6" ht="14.25" customHeight="1" x14ac:dyDescent="0.35">
      <c r="A180" s="4">
        <v>3</v>
      </c>
      <c r="B180" s="4">
        <v>4</v>
      </c>
      <c r="C180" s="4" t="s">
        <v>9</v>
      </c>
      <c r="D180" s="4">
        <v>2.17</v>
      </c>
      <c r="E180" s="5">
        <v>1863.5706666000535</v>
      </c>
      <c r="F180" s="5">
        <f t="shared" si="2"/>
        <v>40.439483465221166</v>
      </c>
    </row>
    <row r="181" spans="1:6" ht="14.25" customHeight="1" x14ac:dyDescent="0.35">
      <c r="A181" s="4">
        <v>3</v>
      </c>
      <c r="B181" s="4">
        <v>4</v>
      </c>
      <c r="C181" s="4" t="s">
        <v>10</v>
      </c>
      <c r="D181" s="4">
        <v>0.75</v>
      </c>
      <c r="E181" s="5">
        <v>2046.6813269055592</v>
      </c>
      <c r="F181" s="5">
        <f t="shared" si="2"/>
        <v>15.350109951791694</v>
      </c>
    </row>
    <row r="182" spans="1:6" ht="14.25" customHeight="1" x14ac:dyDescent="0.35">
      <c r="A182" s="4">
        <v>3</v>
      </c>
      <c r="B182" s="4">
        <v>5</v>
      </c>
      <c r="C182" s="4" t="s">
        <v>6</v>
      </c>
      <c r="D182" s="4">
        <v>6.73</v>
      </c>
      <c r="E182" s="5">
        <v>501.95486452912195</v>
      </c>
      <c r="F182" s="5">
        <f t="shared" si="2"/>
        <v>33.781562382809909</v>
      </c>
    </row>
    <row r="183" spans="1:6" ht="14.25" customHeight="1" x14ac:dyDescent="0.35">
      <c r="A183" s="4">
        <v>3</v>
      </c>
      <c r="B183" s="4">
        <v>5</v>
      </c>
      <c r="C183" s="4" t="s">
        <v>7</v>
      </c>
      <c r="D183" s="4">
        <v>4.29</v>
      </c>
      <c r="E183" s="5">
        <v>888.2535176343946</v>
      </c>
      <c r="F183" s="5">
        <f t="shared" si="2"/>
        <v>38.106075906515528</v>
      </c>
    </row>
    <row r="184" spans="1:6" ht="14.25" customHeight="1" x14ac:dyDescent="0.35">
      <c r="A184" s="4">
        <v>3</v>
      </c>
      <c r="B184" s="4">
        <v>5</v>
      </c>
      <c r="C184" s="4" t="s">
        <v>8</v>
      </c>
      <c r="D184" s="4">
        <v>1.3049999999999999</v>
      </c>
      <c r="E184" s="5">
        <v>1812.3377442822184</v>
      </c>
      <c r="F184" s="5">
        <f t="shared" si="2"/>
        <v>23.651007562882949</v>
      </c>
    </row>
    <row r="185" spans="1:6" ht="14.25" customHeight="1" x14ac:dyDescent="0.35">
      <c r="A185" s="4">
        <v>3</v>
      </c>
      <c r="B185" s="4">
        <v>5</v>
      </c>
      <c r="C185" s="4" t="s">
        <v>9</v>
      </c>
      <c r="D185" s="4">
        <v>1.2450000000000001</v>
      </c>
      <c r="E185" s="5">
        <v>1591.1112750137063</v>
      </c>
      <c r="F185" s="5">
        <f t="shared" si="2"/>
        <v>19.809335373920646</v>
      </c>
    </row>
    <row r="186" spans="1:6" ht="14.25" customHeight="1" x14ac:dyDescent="0.35">
      <c r="A186" s="4">
        <v>3</v>
      </c>
      <c r="B186" s="4">
        <v>5</v>
      </c>
      <c r="C186" s="4" t="s">
        <v>10</v>
      </c>
      <c r="D186" s="4">
        <v>0.41499999999999998</v>
      </c>
      <c r="E186" s="5">
        <v>1687.595430738244</v>
      </c>
      <c r="F186" s="5">
        <f t="shared" si="2"/>
        <v>7.0035210375637122</v>
      </c>
    </row>
    <row r="187" spans="1:6" ht="14.25" customHeight="1" x14ac:dyDescent="0.35">
      <c r="A187" s="4">
        <v>3</v>
      </c>
      <c r="B187" s="4">
        <v>6</v>
      </c>
      <c r="C187" s="4" t="s">
        <v>6</v>
      </c>
      <c r="D187" s="4">
        <v>6.8049999999999997</v>
      </c>
      <c r="E187" s="5">
        <v>1002.258008478064</v>
      </c>
      <c r="F187" s="5">
        <f t="shared" si="2"/>
        <v>68.20365747693225</v>
      </c>
    </row>
    <row r="188" spans="1:6" ht="14.25" customHeight="1" x14ac:dyDescent="0.35">
      <c r="A188" s="4">
        <v>3</v>
      </c>
      <c r="B188" s="4">
        <v>6</v>
      </c>
      <c r="C188" s="4" t="s">
        <v>7</v>
      </c>
      <c r="D188" s="4">
        <v>3.69</v>
      </c>
      <c r="E188" s="5">
        <v>1189.7311806101477</v>
      </c>
      <c r="F188" s="5">
        <f t="shared" si="2"/>
        <v>43.901080564514452</v>
      </c>
    </row>
    <row r="189" spans="1:6" ht="14.25" customHeight="1" x14ac:dyDescent="0.35">
      <c r="A189" s="4">
        <v>3</v>
      </c>
      <c r="B189" s="4">
        <v>6</v>
      </c>
      <c r="C189" s="4" t="s">
        <v>8</v>
      </c>
      <c r="D189" s="4">
        <v>1.0449999999999999</v>
      </c>
      <c r="E189" s="5">
        <v>1659.9431433938478</v>
      </c>
      <c r="F189" s="5">
        <f t="shared" si="2"/>
        <v>17.346405848465707</v>
      </c>
    </row>
    <row r="190" spans="1:6" ht="14.25" customHeight="1" x14ac:dyDescent="0.35">
      <c r="A190" s="4">
        <v>3</v>
      </c>
      <c r="B190" s="4">
        <v>6</v>
      </c>
      <c r="C190" s="4" t="s">
        <v>9</v>
      </c>
      <c r="D190" s="4">
        <v>1.03</v>
      </c>
      <c r="E190" s="5">
        <v>1504.4184522612816</v>
      </c>
      <c r="F190" s="5">
        <f t="shared" si="2"/>
        <v>15.495510058291201</v>
      </c>
    </row>
    <row r="191" spans="1:6" ht="14.25" customHeight="1" x14ac:dyDescent="0.35">
      <c r="A191" s="4">
        <v>3</v>
      </c>
      <c r="B191" s="4">
        <v>6</v>
      </c>
      <c r="C191" s="4" t="s">
        <v>10</v>
      </c>
      <c r="D191" s="4">
        <v>0.66500000000000004</v>
      </c>
      <c r="E191" s="5">
        <v>1254.2796147739675</v>
      </c>
      <c r="F191" s="5">
        <f t="shared" si="2"/>
        <v>8.3409594382468839</v>
      </c>
    </row>
    <row r="192" spans="1:6" ht="14.25" customHeight="1" x14ac:dyDescent="0.35">
      <c r="A192" s="4">
        <v>3</v>
      </c>
      <c r="B192" s="4">
        <v>7</v>
      </c>
      <c r="C192" s="4" t="s">
        <v>6</v>
      </c>
      <c r="D192" s="4">
        <v>6.96</v>
      </c>
      <c r="E192" s="5">
        <v>546.23074871362587</v>
      </c>
      <c r="F192" s="5">
        <f t="shared" si="2"/>
        <v>38.017660110468356</v>
      </c>
    </row>
    <row r="193" spans="1:6" ht="14.25" customHeight="1" x14ac:dyDescent="0.35">
      <c r="A193" s="4">
        <v>3</v>
      </c>
      <c r="B193" s="4">
        <v>7</v>
      </c>
      <c r="C193" s="4" t="s">
        <v>7</v>
      </c>
      <c r="D193" s="4">
        <v>4.26</v>
      </c>
      <c r="E193" s="5">
        <v>879.36827386996322</v>
      </c>
      <c r="F193" s="5">
        <f t="shared" si="2"/>
        <v>37.461088466860431</v>
      </c>
    </row>
    <row r="194" spans="1:6" ht="14.25" customHeight="1" x14ac:dyDescent="0.35">
      <c r="A194" s="4">
        <v>3</v>
      </c>
      <c r="B194" s="4">
        <v>7</v>
      </c>
      <c r="C194" s="4" t="s">
        <v>8</v>
      </c>
      <c r="D194" s="4">
        <v>2.4950000000000001</v>
      </c>
      <c r="E194" s="5">
        <v>1556.1839513214316</v>
      </c>
      <c r="F194" s="5">
        <f t="shared" si="2"/>
        <v>38.826789585469719</v>
      </c>
    </row>
    <row r="195" spans="1:6" ht="14.25" customHeight="1" x14ac:dyDescent="0.35">
      <c r="A195" s="4">
        <v>3</v>
      </c>
      <c r="B195" s="4">
        <v>7</v>
      </c>
      <c r="C195" s="4" t="s">
        <v>9</v>
      </c>
      <c r="D195" s="4">
        <v>1.65</v>
      </c>
      <c r="E195" s="5">
        <v>1691.3949246929074</v>
      </c>
      <c r="F195" s="5">
        <f t="shared" ref="F195:F241" si="3">E195*(D195/100)</f>
        <v>27.908016257432973</v>
      </c>
    </row>
    <row r="196" spans="1:6" ht="14.25" customHeight="1" x14ac:dyDescent="0.35">
      <c r="A196" s="4">
        <v>3</v>
      </c>
      <c r="B196" s="4">
        <v>7</v>
      </c>
      <c r="C196" s="4" t="s">
        <v>10</v>
      </c>
      <c r="D196" s="4">
        <v>1.405</v>
      </c>
      <c r="E196" s="5">
        <v>997.86574695900299</v>
      </c>
      <c r="F196" s="5">
        <f t="shared" si="3"/>
        <v>14.020013744773992</v>
      </c>
    </row>
    <row r="197" spans="1:6" ht="14.25" customHeight="1" x14ac:dyDescent="0.35">
      <c r="A197" s="4">
        <v>3</v>
      </c>
      <c r="B197" s="4">
        <v>8</v>
      </c>
      <c r="C197" s="4" t="s">
        <v>6</v>
      </c>
      <c r="D197" s="4">
        <v>6.46</v>
      </c>
      <c r="E197" s="5">
        <v>845.61918600578826</v>
      </c>
      <c r="F197" s="5">
        <f t="shared" si="3"/>
        <v>54.626999415973927</v>
      </c>
    </row>
    <row r="198" spans="1:6" ht="14.25" customHeight="1" x14ac:dyDescent="0.35">
      <c r="A198" s="4">
        <v>3</v>
      </c>
      <c r="B198" s="4">
        <v>8</v>
      </c>
      <c r="C198" s="4" t="s">
        <v>7</v>
      </c>
      <c r="D198" s="4">
        <v>4.4950000000000001</v>
      </c>
      <c r="E198" s="5">
        <v>992.71104370143667</v>
      </c>
      <c r="F198" s="5">
        <f t="shared" si="3"/>
        <v>44.622361414379583</v>
      </c>
    </row>
    <row r="199" spans="1:6" ht="14.25" customHeight="1" x14ac:dyDescent="0.35">
      <c r="A199" s="4">
        <v>3</v>
      </c>
      <c r="B199" s="4">
        <v>8</v>
      </c>
      <c r="C199" s="4" t="s">
        <v>8</v>
      </c>
      <c r="D199" s="4">
        <v>2.15</v>
      </c>
      <c r="E199" s="5">
        <v>1833.6832289713959</v>
      </c>
      <c r="F199" s="5">
        <f t="shared" si="3"/>
        <v>39.424189422885007</v>
      </c>
    </row>
    <row r="200" spans="1:6" ht="14.25" customHeight="1" x14ac:dyDescent="0.35">
      <c r="A200" s="4">
        <v>3</v>
      </c>
      <c r="B200" s="4">
        <v>8</v>
      </c>
      <c r="C200" s="4" t="s">
        <v>9</v>
      </c>
      <c r="D200" s="4">
        <v>1.7350000000000001</v>
      </c>
      <c r="E200" s="5">
        <v>1960.9512260535964</v>
      </c>
      <c r="F200" s="5">
        <f t="shared" si="3"/>
        <v>34.0225037720299</v>
      </c>
    </row>
    <row r="201" spans="1:6" ht="14.25" customHeight="1" x14ac:dyDescent="0.35">
      <c r="A201" s="4">
        <v>3</v>
      </c>
      <c r="B201" s="4">
        <v>8</v>
      </c>
      <c r="C201" s="4" t="s">
        <v>10</v>
      </c>
      <c r="D201" s="4">
        <v>1.24</v>
      </c>
      <c r="E201" s="5">
        <v>1599.1064821020648</v>
      </c>
      <c r="F201" s="5">
        <f t="shared" si="3"/>
        <v>19.828920378065604</v>
      </c>
    </row>
    <row r="202" spans="1:6" ht="14.25" customHeight="1" x14ac:dyDescent="0.35">
      <c r="A202" s="4">
        <v>3</v>
      </c>
      <c r="B202" s="4">
        <v>9</v>
      </c>
      <c r="C202" s="4" t="s">
        <v>6</v>
      </c>
      <c r="D202" s="4">
        <v>6.7349999999999994</v>
      </c>
      <c r="E202" s="5">
        <v>357.72961989536157</v>
      </c>
      <c r="F202" s="5">
        <f t="shared" si="3"/>
        <v>24.093089899952599</v>
      </c>
    </row>
    <row r="203" spans="1:6" ht="14.25" customHeight="1" x14ac:dyDescent="0.35">
      <c r="A203" s="4">
        <v>3</v>
      </c>
      <c r="B203" s="4">
        <v>9</v>
      </c>
      <c r="C203" s="4" t="s">
        <v>7</v>
      </c>
      <c r="D203" s="4">
        <v>4.76</v>
      </c>
      <c r="E203" s="5">
        <v>1202.4142319066282</v>
      </c>
      <c r="F203" s="5">
        <f t="shared" si="3"/>
        <v>57.234917438755495</v>
      </c>
    </row>
    <row r="204" spans="1:6" ht="14.25" customHeight="1" x14ac:dyDescent="0.35">
      <c r="A204" s="4">
        <v>3</v>
      </c>
      <c r="B204" s="4">
        <v>9</v>
      </c>
      <c r="C204" s="4" t="s">
        <v>8</v>
      </c>
      <c r="D204" s="4">
        <v>2.85</v>
      </c>
      <c r="E204" s="5">
        <v>479.37239580084236</v>
      </c>
      <c r="F204" s="5">
        <f t="shared" si="3"/>
        <v>13.662113280324007</v>
      </c>
    </row>
    <row r="205" spans="1:6" ht="14.25" customHeight="1" x14ac:dyDescent="0.35">
      <c r="A205" s="4">
        <v>3</v>
      </c>
      <c r="B205" s="4">
        <v>9</v>
      </c>
      <c r="C205" s="4" t="s">
        <v>9</v>
      </c>
      <c r="D205" s="4">
        <v>2.85</v>
      </c>
      <c r="E205" s="5">
        <v>949.84290879783123</v>
      </c>
      <c r="F205" s="5">
        <f t="shared" si="3"/>
        <v>27.07052290073819</v>
      </c>
    </row>
    <row r="206" spans="1:6" ht="14.25" customHeight="1" x14ac:dyDescent="0.35">
      <c r="A206" s="4">
        <v>3</v>
      </c>
      <c r="B206" s="4">
        <v>9</v>
      </c>
      <c r="C206" s="4" t="s">
        <v>10</v>
      </c>
      <c r="D206" s="4">
        <v>1.0349999999999999</v>
      </c>
      <c r="E206" s="5">
        <v>1151.9883731170078</v>
      </c>
      <c r="F206" s="5">
        <f t="shared" si="3"/>
        <v>11.92307966176103</v>
      </c>
    </row>
    <row r="207" spans="1:6" ht="14.25" customHeight="1" x14ac:dyDescent="0.35">
      <c r="A207" s="4">
        <v>3</v>
      </c>
      <c r="B207" s="4">
        <v>10</v>
      </c>
      <c r="C207" s="4" t="s">
        <v>6</v>
      </c>
      <c r="D207" s="4">
        <v>7.15</v>
      </c>
      <c r="E207" s="5">
        <v>700.8413145548684</v>
      </c>
      <c r="F207" s="5">
        <f t="shared" si="3"/>
        <v>50.110153990673098</v>
      </c>
    </row>
    <row r="208" spans="1:6" ht="14.25" customHeight="1" x14ac:dyDescent="0.35">
      <c r="A208" s="4">
        <v>3</v>
      </c>
      <c r="B208" s="4">
        <v>10</v>
      </c>
      <c r="C208" s="4" t="s">
        <v>7</v>
      </c>
      <c r="D208" s="4">
        <v>4.6749999999999998</v>
      </c>
      <c r="E208" s="5">
        <v>1116.3616375634404</v>
      </c>
      <c r="F208" s="5">
        <f t="shared" si="3"/>
        <v>52.18990655609084</v>
      </c>
    </row>
    <row r="209" spans="1:6" ht="14.25" customHeight="1" x14ac:dyDescent="0.35">
      <c r="A209" s="4">
        <v>3</v>
      </c>
      <c r="B209" s="4">
        <v>10</v>
      </c>
      <c r="C209" s="4" t="s">
        <v>8</v>
      </c>
      <c r="D209" s="4">
        <v>3.27</v>
      </c>
      <c r="E209" s="5">
        <v>1233.1366248842753</v>
      </c>
      <c r="F209" s="5">
        <f t="shared" si="3"/>
        <v>40.323567633715804</v>
      </c>
    </row>
    <row r="210" spans="1:6" ht="14.25" customHeight="1" x14ac:dyDescent="0.35">
      <c r="A210" s="4">
        <v>3</v>
      </c>
      <c r="B210" s="4">
        <v>10</v>
      </c>
      <c r="C210" s="4" t="s">
        <v>9</v>
      </c>
      <c r="D210" s="4">
        <v>2.09</v>
      </c>
      <c r="E210" s="5">
        <v>902.33564777110075</v>
      </c>
      <c r="F210" s="5">
        <f t="shared" si="3"/>
        <v>18.858815038416004</v>
      </c>
    </row>
    <row r="211" spans="1:6" ht="14.25" customHeight="1" x14ac:dyDescent="0.35">
      <c r="A211" s="4">
        <v>3</v>
      </c>
      <c r="B211" s="4">
        <v>10</v>
      </c>
      <c r="C211" s="4" t="s">
        <v>10</v>
      </c>
      <c r="D211" s="4">
        <v>1.71</v>
      </c>
      <c r="E211" s="5">
        <v>754.95627545270042</v>
      </c>
      <c r="F211" s="5">
        <f t="shared" si="3"/>
        <v>12.909752310241178</v>
      </c>
    </row>
    <row r="212" spans="1:6" ht="14.25" customHeight="1" x14ac:dyDescent="0.35">
      <c r="A212" s="4">
        <v>3</v>
      </c>
      <c r="B212" s="4">
        <v>11</v>
      </c>
      <c r="C212" s="4" t="s">
        <v>6</v>
      </c>
      <c r="D212" s="4">
        <v>6.8250000000000002</v>
      </c>
      <c r="E212" s="5">
        <v>616.03116486542592</v>
      </c>
      <c r="F212" s="5">
        <f t="shared" si="3"/>
        <v>42.044127002065323</v>
      </c>
    </row>
    <row r="213" spans="1:6" ht="14.25" customHeight="1" x14ac:dyDescent="0.35">
      <c r="A213" s="4">
        <v>3</v>
      </c>
      <c r="B213" s="4">
        <v>11</v>
      </c>
      <c r="C213" s="4" t="s">
        <v>7</v>
      </c>
      <c r="D213" s="4">
        <v>5.6050000000000004</v>
      </c>
      <c r="E213" s="5">
        <v>605.71448016375905</v>
      </c>
      <c r="F213" s="5">
        <f t="shared" si="3"/>
        <v>33.950296613178693</v>
      </c>
    </row>
    <row r="214" spans="1:6" ht="14.25" customHeight="1" x14ac:dyDescent="0.35">
      <c r="A214" s="4">
        <v>3</v>
      </c>
      <c r="B214" s="4">
        <v>11</v>
      </c>
      <c r="C214" s="4" t="s">
        <v>8</v>
      </c>
      <c r="D214" s="4">
        <v>3.2149999999999999</v>
      </c>
      <c r="E214" s="5">
        <v>1700.2688792903773</v>
      </c>
      <c r="F214" s="5">
        <f t="shared" si="3"/>
        <v>54.663644469185627</v>
      </c>
    </row>
    <row r="215" spans="1:6" ht="14.25" customHeight="1" x14ac:dyDescent="0.35">
      <c r="A215" s="4">
        <v>3</v>
      </c>
      <c r="B215" s="4">
        <v>11</v>
      </c>
      <c r="C215" s="4" t="s">
        <v>9</v>
      </c>
      <c r="D215" s="4">
        <v>2.09</v>
      </c>
      <c r="E215" s="5">
        <v>1284.6455043035362</v>
      </c>
      <c r="F215" s="5">
        <f t="shared" si="3"/>
        <v>26.849091039943904</v>
      </c>
    </row>
    <row r="216" spans="1:6" ht="14.25" customHeight="1" x14ac:dyDescent="0.35">
      <c r="A216" s="4">
        <v>3</v>
      </c>
      <c r="B216" s="4">
        <v>11</v>
      </c>
      <c r="C216" s="4" t="s">
        <v>10</v>
      </c>
      <c r="D216" s="4">
        <v>1.43</v>
      </c>
      <c r="E216" s="5">
        <v>883.12229807754227</v>
      </c>
      <c r="F216" s="5">
        <f t="shared" si="3"/>
        <v>12.628648862508854</v>
      </c>
    </row>
    <row r="217" spans="1:6" ht="14.25" customHeight="1" x14ac:dyDescent="0.35">
      <c r="A217" s="4">
        <v>3</v>
      </c>
      <c r="B217" s="4">
        <v>12</v>
      </c>
      <c r="C217" s="4" t="s">
        <v>6</v>
      </c>
      <c r="D217" s="4">
        <v>5.6349999999999998</v>
      </c>
      <c r="E217" s="5">
        <v>935.8790354823908</v>
      </c>
      <c r="F217" s="5">
        <f t="shared" si="3"/>
        <v>52.736783649432716</v>
      </c>
    </row>
    <row r="218" spans="1:6" ht="14.25" customHeight="1" x14ac:dyDescent="0.35">
      <c r="A218" s="4">
        <v>3</v>
      </c>
      <c r="B218" s="4">
        <v>12</v>
      </c>
      <c r="C218" s="4" t="s">
        <v>7</v>
      </c>
      <c r="D218" s="4">
        <v>3.3250000000000002</v>
      </c>
      <c r="E218" s="5">
        <v>1122.0407538484853</v>
      </c>
      <c r="F218" s="5">
        <f t="shared" si="3"/>
        <v>37.307855065462142</v>
      </c>
    </row>
    <row r="219" spans="1:6" ht="14.25" customHeight="1" x14ac:dyDescent="0.35">
      <c r="A219" s="4">
        <v>3</v>
      </c>
      <c r="B219" s="4">
        <v>12</v>
      </c>
      <c r="C219" s="4" t="s">
        <v>8</v>
      </c>
      <c r="D219" s="4">
        <v>1.585</v>
      </c>
      <c r="E219" s="5">
        <v>1483.3069287926673</v>
      </c>
      <c r="F219" s="5">
        <f t="shared" si="3"/>
        <v>23.510414821363778</v>
      </c>
    </row>
    <row r="220" spans="1:6" ht="14.25" customHeight="1" x14ac:dyDescent="0.35">
      <c r="A220" s="4">
        <v>3</v>
      </c>
      <c r="B220" s="4">
        <v>12</v>
      </c>
      <c r="C220" s="4" t="s">
        <v>9</v>
      </c>
      <c r="D220" s="4">
        <v>1.58</v>
      </c>
      <c r="E220" s="5">
        <v>1074.1609696121307</v>
      </c>
      <c r="F220" s="5">
        <f t="shared" si="3"/>
        <v>16.971743319871667</v>
      </c>
    </row>
    <row r="221" spans="1:6" ht="14.25" customHeight="1" x14ac:dyDescent="0.35">
      <c r="A221" s="4">
        <v>3</v>
      </c>
      <c r="B221" s="4">
        <v>12</v>
      </c>
      <c r="C221" s="4" t="s">
        <v>10</v>
      </c>
      <c r="D221" s="4">
        <v>1</v>
      </c>
      <c r="E221" s="5">
        <v>829.68945312514779</v>
      </c>
      <c r="F221" s="5">
        <f t="shared" si="3"/>
        <v>8.2968945312514784</v>
      </c>
    </row>
    <row r="222" spans="1:6" ht="14.25" customHeight="1" x14ac:dyDescent="0.35">
      <c r="A222" s="4">
        <v>3</v>
      </c>
      <c r="B222" s="4">
        <v>13</v>
      </c>
      <c r="C222" s="4" t="s">
        <v>6</v>
      </c>
      <c r="D222" s="4">
        <v>7.2149999999999999</v>
      </c>
      <c r="E222" s="5">
        <v>283.06523780351432</v>
      </c>
      <c r="F222" s="5">
        <f t="shared" si="3"/>
        <v>20.423156907523556</v>
      </c>
    </row>
    <row r="223" spans="1:6" ht="14.25" customHeight="1" x14ac:dyDescent="0.35">
      <c r="A223" s="4">
        <v>3</v>
      </c>
      <c r="B223" s="4">
        <v>13</v>
      </c>
      <c r="C223" s="4" t="s">
        <v>7</v>
      </c>
      <c r="D223" s="4">
        <v>4.63</v>
      </c>
      <c r="E223" s="5">
        <v>1016.0598504724848</v>
      </c>
      <c r="F223" s="5">
        <f t="shared" si="3"/>
        <v>47.043571076876042</v>
      </c>
    </row>
    <row r="224" spans="1:6" ht="14.25" customHeight="1" x14ac:dyDescent="0.35">
      <c r="A224" s="4">
        <v>3</v>
      </c>
      <c r="B224" s="4">
        <v>13</v>
      </c>
      <c r="C224" s="4" t="s">
        <v>8</v>
      </c>
      <c r="D224" s="4">
        <v>4.125</v>
      </c>
      <c r="E224" s="5">
        <v>1499.5595502369438</v>
      </c>
      <c r="F224" s="5">
        <f t="shared" si="3"/>
        <v>61.856831447273933</v>
      </c>
    </row>
    <row r="225" spans="1:6" ht="14.25" customHeight="1" x14ac:dyDescent="0.35">
      <c r="A225" s="4">
        <v>3</v>
      </c>
      <c r="B225" s="4">
        <v>13</v>
      </c>
      <c r="C225" s="4" t="s">
        <v>9</v>
      </c>
      <c r="D225" s="4">
        <v>3.0150000000000001</v>
      </c>
      <c r="E225" s="5">
        <v>1121.1006425068554</v>
      </c>
      <c r="F225" s="5">
        <f t="shared" si="3"/>
        <v>33.801184371581691</v>
      </c>
    </row>
    <row r="226" spans="1:6" ht="14.25" customHeight="1" x14ac:dyDescent="0.35">
      <c r="A226" s="4">
        <v>3</v>
      </c>
      <c r="B226" s="4">
        <v>13</v>
      </c>
      <c r="C226" s="4" t="s">
        <v>10</v>
      </c>
      <c r="D226" s="4">
        <v>1.38</v>
      </c>
      <c r="E226" s="5">
        <v>1042.791458848875</v>
      </c>
      <c r="F226" s="5">
        <f t="shared" si="3"/>
        <v>14.390522132114475</v>
      </c>
    </row>
    <row r="227" spans="1:6" ht="14.25" customHeight="1" x14ac:dyDescent="0.35">
      <c r="A227" s="4">
        <v>3</v>
      </c>
      <c r="B227" s="4">
        <v>14</v>
      </c>
      <c r="C227" s="4" t="s">
        <v>6</v>
      </c>
      <c r="D227" s="4">
        <v>7.2850000000000001</v>
      </c>
      <c r="E227" s="5">
        <v>400.50356213559866</v>
      </c>
      <c r="F227" s="5">
        <f t="shared" si="3"/>
        <v>29.176684501578361</v>
      </c>
    </row>
    <row r="228" spans="1:6" ht="14.25" customHeight="1" x14ac:dyDescent="0.35">
      <c r="A228" s="4">
        <v>3</v>
      </c>
      <c r="B228" s="4">
        <v>14</v>
      </c>
      <c r="C228" s="4" t="s">
        <v>7</v>
      </c>
      <c r="D228" s="4">
        <v>6.0250000000000004</v>
      </c>
      <c r="E228" s="5">
        <v>1105.3636397763103</v>
      </c>
      <c r="F228" s="5">
        <f t="shared" si="3"/>
        <v>66.598159296522695</v>
      </c>
    </row>
    <row r="229" spans="1:6" ht="14.25" customHeight="1" x14ac:dyDescent="0.35">
      <c r="A229" s="4">
        <v>3</v>
      </c>
      <c r="B229" s="4">
        <v>14</v>
      </c>
      <c r="C229" s="4" t="s">
        <v>8</v>
      </c>
      <c r="D229" s="4">
        <v>3.53</v>
      </c>
      <c r="E229" s="5">
        <v>935.79263740000056</v>
      </c>
      <c r="F229" s="5">
        <f t="shared" si="3"/>
        <v>33.033480100220018</v>
      </c>
    </row>
    <row r="230" spans="1:6" ht="14.25" customHeight="1" x14ac:dyDescent="0.35">
      <c r="A230" s="4">
        <v>3</v>
      </c>
      <c r="B230" s="4">
        <v>14</v>
      </c>
      <c r="C230" s="4" t="s">
        <v>9</v>
      </c>
      <c r="D230" s="4">
        <v>2.0449999999999999</v>
      </c>
      <c r="E230" s="5">
        <v>986.31289948427172</v>
      </c>
      <c r="F230" s="5">
        <f t="shared" si="3"/>
        <v>20.170098794453356</v>
      </c>
    </row>
    <row r="231" spans="1:6" ht="14.25" customHeight="1" x14ac:dyDescent="0.35">
      <c r="A231" s="4">
        <v>3</v>
      </c>
      <c r="B231" s="4">
        <v>14</v>
      </c>
      <c r="C231" s="4" t="s">
        <v>10</v>
      </c>
      <c r="D231" s="4">
        <v>1.94</v>
      </c>
      <c r="E231" s="5">
        <v>1205.8911130760828</v>
      </c>
      <c r="F231" s="5">
        <f t="shared" si="3"/>
        <v>23.394287593676008</v>
      </c>
    </row>
    <row r="232" spans="1:6" ht="14.25" customHeight="1" x14ac:dyDescent="0.35">
      <c r="A232" s="4">
        <v>3</v>
      </c>
      <c r="B232" s="4">
        <v>15</v>
      </c>
      <c r="C232" s="4" t="s">
        <v>6</v>
      </c>
      <c r="D232" s="4">
        <v>7.11</v>
      </c>
      <c r="E232" s="5">
        <v>769.25309881468922</v>
      </c>
      <c r="F232" s="5">
        <f t="shared" si="3"/>
        <v>54.693895325724398</v>
      </c>
    </row>
    <row r="233" spans="1:6" ht="14.25" customHeight="1" x14ac:dyDescent="0.35">
      <c r="A233" s="4">
        <v>3</v>
      </c>
      <c r="B233" s="4">
        <v>15</v>
      </c>
      <c r="C233" s="4" t="s">
        <v>7</v>
      </c>
      <c r="D233" s="4">
        <v>4.5350000000000001</v>
      </c>
      <c r="E233" s="5">
        <v>878.02041809696925</v>
      </c>
      <c r="F233" s="5">
        <f t="shared" si="3"/>
        <v>39.818225960697553</v>
      </c>
    </row>
    <row r="234" spans="1:6" ht="14.25" customHeight="1" x14ac:dyDescent="0.35">
      <c r="A234" s="4">
        <v>3</v>
      </c>
      <c r="B234" s="4">
        <v>15</v>
      </c>
      <c r="C234" s="4" t="s">
        <v>8</v>
      </c>
      <c r="D234" s="4">
        <v>3.0649999999999999</v>
      </c>
      <c r="E234" s="5">
        <v>1652.9210489767231</v>
      </c>
      <c r="F234" s="5">
        <f t="shared" si="3"/>
        <v>50.662030151136562</v>
      </c>
    </row>
    <row r="235" spans="1:6" ht="14.25" customHeight="1" x14ac:dyDescent="0.35">
      <c r="A235" s="4">
        <v>3</v>
      </c>
      <c r="B235" s="4">
        <v>15</v>
      </c>
      <c r="C235" s="4" t="s">
        <v>9</v>
      </c>
      <c r="D235" s="4">
        <v>1.845</v>
      </c>
      <c r="E235" s="5">
        <v>891.46882251274735</v>
      </c>
      <c r="F235" s="5">
        <f t="shared" si="3"/>
        <v>16.447599775360189</v>
      </c>
    </row>
    <row r="236" spans="1:6" ht="14.25" customHeight="1" x14ac:dyDescent="0.35">
      <c r="A236" s="4">
        <v>3</v>
      </c>
      <c r="B236" s="4">
        <v>15</v>
      </c>
      <c r="C236" s="4" t="s">
        <v>10</v>
      </c>
      <c r="D236" s="4">
        <v>1.36</v>
      </c>
      <c r="E236" s="5">
        <v>1390.0252051963105</v>
      </c>
      <c r="F236" s="5">
        <f t="shared" si="3"/>
        <v>18.904342790669823</v>
      </c>
    </row>
    <row r="237" spans="1:6" ht="14.25" customHeight="1" x14ac:dyDescent="0.35">
      <c r="A237" s="4">
        <v>3</v>
      </c>
      <c r="B237" s="4">
        <v>16</v>
      </c>
      <c r="C237" s="4" t="s">
        <v>6</v>
      </c>
      <c r="D237" s="4">
        <v>5.7350000000000003</v>
      </c>
      <c r="E237" s="5">
        <v>661.64296999148473</v>
      </c>
      <c r="F237" s="5">
        <f t="shared" si="3"/>
        <v>37.945224329011651</v>
      </c>
    </row>
    <row r="238" spans="1:6" ht="14.25" customHeight="1" x14ac:dyDescent="0.35">
      <c r="A238" s="4">
        <v>3</v>
      </c>
      <c r="B238" s="4">
        <v>16</v>
      </c>
      <c r="C238" s="4" t="s">
        <v>7</v>
      </c>
      <c r="D238" s="4">
        <v>3.54</v>
      </c>
      <c r="E238" s="5">
        <v>981.27467042281171</v>
      </c>
      <c r="F238" s="5">
        <f t="shared" si="3"/>
        <v>34.737123332967535</v>
      </c>
    </row>
    <row r="239" spans="1:6" ht="14.25" customHeight="1" x14ac:dyDescent="0.35">
      <c r="A239" s="4">
        <v>3</v>
      </c>
      <c r="B239" s="4">
        <v>16</v>
      </c>
      <c r="C239" s="4" t="s">
        <v>8</v>
      </c>
      <c r="D239" s="4">
        <v>2.29</v>
      </c>
      <c r="E239" s="5">
        <v>1062.2694044009168</v>
      </c>
      <c r="F239" s="5">
        <f t="shared" si="3"/>
        <v>24.325969360780995</v>
      </c>
    </row>
    <row r="240" spans="1:6" ht="14.25" customHeight="1" x14ac:dyDescent="0.35">
      <c r="A240" s="4">
        <v>3</v>
      </c>
      <c r="B240" s="4">
        <v>16</v>
      </c>
      <c r="C240" s="4" t="s">
        <v>9</v>
      </c>
      <c r="D240" s="4">
        <v>1.905</v>
      </c>
      <c r="E240" s="5">
        <v>750.61715796112321</v>
      </c>
      <c r="F240" s="5">
        <f t="shared" si="3"/>
        <v>14.299256859159398</v>
      </c>
    </row>
    <row r="241" spans="1:6" ht="14.25" customHeight="1" x14ac:dyDescent="0.35">
      <c r="A241" s="4">
        <v>3</v>
      </c>
      <c r="B241" s="4">
        <v>16</v>
      </c>
      <c r="C241" s="4" t="s">
        <v>10</v>
      </c>
      <c r="D241" s="4">
        <v>1.2549999999999999</v>
      </c>
      <c r="E241" s="5">
        <v>697.34826484185453</v>
      </c>
      <c r="F241" s="5">
        <f t="shared" si="3"/>
        <v>8.7517207237652741</v>
      </c>
    </row>
    <row r="242" spans="1:6" ht="14.25" customHeight="1" x14ac:dyDescent="0.35"/>
    <row r="243" spans="1:6" ht="14.25" customHeight="1" x14ac:dyDescent="0.35"/>
    <row r="244" spans="1:6" ht="14.25" customHeight="1" x14ac:dyDescent="0.35"/>
    <row r="245" spans="1:6" ht="14.25" customHeight="1" x14ac:dyDescent="0.35"/>
    <row r="246" spans="1:6" ht="14.25" customHeight="1" x14ac:dyDescent="0.35"/>
    <row r="247" spans="1:6" ht="14.25" customHeight="1" x14ac:dyDescent="0.35"/>
    <row r="248" spans="1:6" ht="14.25" customHeight="1" x14ac:dyDescent="0.35"/>
    <row r="249" spans="1:6" ht="14.25" customHeight="1" x14ac:dyDescent="0.35"/>
    <row r="250" spans="1:6" ht="14.25" customHeight="1" x14ac:dyDescent="0.35"/>
    <row r="251" spans="1:6" ht="14.25" customHeight="1" x14ac:dyDescent="0.35"/>
    <row r="252" spans="1:6" ht="14.25" customHeight="1" x14ac:dyDescent="0.35"/>
    <row r="253" spans="1:6" ht="14.25" customHeight="1" x14ac:dyDescent="0.35"/>
    <row r="254" spans="1:6" ht="14.25" customHeight="1" x14ac:dyDescent="0.35"/>
    <row r="255" spans="1:6" ht="14.25" customHeight="1" x14ac:dyDescent="0.35"/>
    <row r="256" spans="1: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L8" sqref="L8"/>
    </sheetView>
  </sheetViews>
  <sheetFormatPr defaultColWidth="14.5" defaultRowHeight="15.75" customHeight="1" x14ac:dyDescent="0.35"/>
  <cols>
    <col min="1" max="3" width="13.5" style="7" customWidth="1"/>
    <col min="4" max="4" width="16.5" style="7" customWidth="1"/>
    <col min="5" max="5" width="8.1640625" style="7" customWidth="1"/>
    <col min="6" max="8" width="14.5" style="7"/>
    <col min="9" max="9" width="16.1640625" style="7" customWidth="1"/>
    <col min="10" max="10" width="16.83203125" style="7" customWidth="1"/>
    <col min="11" max="11" width="26" style="7" customWidth="1"/>
    <col min="12" max="12" width="31.33203125" style="7" customWidth="1"/>
    <col min="13" max="13" width="82.33203125" style="7" customWidth="1"/>
    <col min="14" max="16384" width="14.5" style="7"/>
  </cols>
  <sheetData>
    <row r="1" spans="1:13" ht="28" customHeight="1" x14ac:dyDescent="0.35">
      <c r="A1" s="16" t="s">
        <v>0</v>
      </c>
      <c r="B1" s="16" t="s">
        <v>12</v>
      </c>
      <c r="C1" s="16" t="s">
        <v>13</v>
      </c>
      <c r="D1" s="16" t="s">
        <v>46</v>
      </c>
      <c r="E1" s="16" t="s">
        <v>47</v>
      </c>
      <c r="F1" s="16" t="s">
        <v>14</v>
      </c>
      <c r="G1" s="16" t="s">
        <v>15</v>
      </c>
      <c r="H1" s="16" t="s">
        <v>27</v>
      </c>
      <c r="I1" s="16" t="s">
        <v>76</v>
      </c>
      <c r="J1" s="16" t="s">
        <v>79</v>
      </c>
      <c r="L1" s="7" t="s">
        <v>44</v>
      </c>
      <c r="M1" s="7" t="s">
        <v>45</v>
      </c>
    </row>
    <row r="2" spans="1:13" ht="15.75" customHeight="1" x14ac:dyDescent="0.35">
      <c r="A2" s="12">
        <v>1</v>
      </c>
      <c r="B2" s="12">
        <v>5.8</v>
      </c>
      <c r="C2" s="12" t="s">
        <v>16</v>
      </c>
      <c r="D2" s="12">
        <v>0.75</v>
      </c>
      <c r="E2" s="12">
        <v>0.7</v>
      </c>
      <c r="F2" s="7">
        <f t="shared" ref="F2:F34" si="0">EXP(-1.803-0.976*E2+0.976*LN(D2)+2.673*LN(B2)-0.0299*(LN(B2)^2))</f>
        <v>6.2926581675872395</v>
      </c>
      <c r="G2" s="7">
        <f>F2*0.48</f>
        <v>3.020475920441875</v>
      </c>
      <c r="H2" s="7">
        <f>G2*0.001</f>
        <v>3.020475920441875E-3</v>
      </c>
      <c r="L2" s="7" t="s">
        <v>13</v>
      </c>
      <c r="M2" s="7" t="s">
        <v>73</v>
      </c>
    </row>
    <row r="3" spans="1:13" ht="15.75" customHeight="1" x14ac:dyDescent="0.35">
      <c r="A3" s="12">
        <v>1</v>
      </c>
      <c r="B3" s="12">
        <v>8.9</v>
      </c>
      <c r="C3" s="12" t="s">
        <v>16</v>
      </c>
      <c r="D3" s="12">
        <v>0.75</v>
      </c>
      <c r="E3" s="12">
        <v>0.7</v>
      </c>
      <c r="F3" s="7">
        <f t="shared" si="0"/>
        <v>18.792364364138123</v>
      </c>
      <c r="G3" s="7">
        <f t="shared" ref="G3:G34" si="1">F3*0.48</f>
        <v>9.0203348947862985</v>
      </c>
      <c r="H3" s="7">
        <f t="shared" ref="H3:H34" si="2">G3*0.001</f>
        <v>9.0203348947862985E-3</v>
      </c>
      <c r="L3" s="11" t="s">
        <v>46</v>
      </c>
      <c r="M3" s="7" t="s">
        <v>62</v>
      </c>
    </row>
    <row r="4" spans="1:13" ht="15.75" customHeight="1" x14ac:dyDescent="0.35">
      <c r="A4" s="12">
        <v>1</v>
      </c>
      <c r="B4" s="12">
        <v>6.5</v>
      </c>
      <c r="C4" s="12" t="s">
        <v>16</v>
      </c>
      <c r="D4" s="12">
        <v>0.75</v>
      </c>
      <c r="E4" s="12">
        <v>0.7</v>
      </c>
      <c r="F4" s="7">
        <f t="shared" si="0"/>
        <v>8.4282619704020725</v>
      </c>
      <c r="G4" s="7">
        <f t="shared" si="1"/>
        <v>4.0455657457929943</v>
      </c>
      <c r="H4" s="7">
        <f t="shared" si="2"/>
        <v>4.0455657457929943E-3</v>
      </c>
      <c r="L4" s="7" t="s">
        <v>47</v>
      </c>
      <c r="M4" s="7" t="s">
        <v>48</v>
      </c>
    </row>
    <row r="5" spans="1:13" ht="15.75" customHeight="1" x14ac:dyDescent="0.35">
      <c r="A5" s="11">
        <v>1</v>
      </c>
      <c r="B5" s="11">
        <v>71.099999999999994</v>
      </c>
      <c r="C5" s="11" t="s">
        <v>25</v>
      </c>
      <c r="D5" s="11">
        <v>0.75</v>
      </c>
      <c r="E5" s="12">
        <v>0.7</v>
      </c>
      <c r="F5" s="7">
        <f t="shared" si="0"/>
        <v>3252.8043109629502</v>
      </c>
      <c r="G5" s="7">
        <f t="shared" si="1"/>
        <v>1561.3460692622161</v>
      </c>
      <c r="H5" s="7">
        <f t="shared" si="2"/>
        <v>1.5613460692622161</v>
      </c>
      <c r="L5" s="7" t="s">
        <v>14</v>
      </c>
      <c r="M5" s="7" t="s">
        <v>49</v>
      </c>
    </row>
    <row r="6" spans="1:13" ht="15.75" customHeight="1" x14ac:dyDescent="0.35">
      <c r="A6" s="12">
        <v>1</v>
      </c>
      <c r="B6" s="12">
        <v>68.400000000000006</v>
      </c>
      <c r="C6" s="12" t="s">
        <v>17</v>
      </c>
      <c r="D6" s="7">
        <f>0.52</f>
        <v>0.52</v>
      </c>
      <c r="E6" s="12">
        <v>0.7</v>
      </c>
      <c r="F6" s="7">
        <f t="shared" si="0"/>
        <v>2071.775898386365</v>
      </c>
      <c r="G6" s="7">
        <f t="shared" si="1"/>
        <v>994.45243122545514</v>
      </c>
      <c r="H6" s="7">
        <f t="shared" si="2"/>
        <v>0.99445243122545512</v>
      </c>
      <c r="L6" s="7" t="s">
        <v>15</v>
      </c>
      <c r="M6" s="7" t="s">
        <v>50</v>
      </c>
    </row>
    <row r="7" spans="1:13" ht="15.75" customHeight="1" x14ac:dyDescent="0.35">
      <c r="A7" s="12">
        <v>1</v>
      </c>
      <c r="B7" s="12">
        <v>9.6999999999999993</v>
      </c>
      <c r="C7" s="12" t="s">
        <v>18</v>
      </c>
      <c r="D7" s="12">
        <f>$M$11</f>
        <v>0.41</v>
      </c>
      <c r="E7" s="12">
        <v>0.7</v>
      </c>
      <c r="F7" s="7">
        <f t="shared" si="0"/>
        <v>12.969913148411393</v>
      </c>
      <c r="G7" s="7">
        <f t="shared" si="1"/>
        <v>6.2255583112374691</v>
      </c>
      <c r="H7" s="7">
        <f t="shared" si="2"/>
        <v>6.2255583112374689E-3</v>
      </c>
      <c r="L7" s="7" t="s">
        <v>76</v>
      </c>
      <c r="M7" s="7" t="s">
        <v>75</v>
      </c>
    </row>
    <row r="8" spans="1:13" ht="15.75" customHeight="1" x14ac:dyDescent="0.35">
      <c r="A8" s="12">
        <v>1</v>
      </c>
      <c r="B8" s="12">
        <v>5.5</v>
      </c>
      <c r="C8" s="12" t="s">
        <v>19</v>
      </c>
      <c r="D8" s="12">
        <f>$M$11</f>
        <v>0.41</v>
      </c>
      <c r="E8" s="12">
        <v>0.7</v>
      </c>
      <c r="F8" s="7">
        <f t="shared" si="0"/>
        <v>3.0449897074197239</v>
      </c>
      <c r="G8" s="7">
        <f t="shared" si="1"/>
        <v>1.4615950595614673</v>
      </c>
      <c r="H8" s="7">
        <f t="shared" si="2"/>
        <v>1.4615950595614673E-3</v>
      </c>
      <c r="L8" s="7" t="s">
        <v>77</v>
      </c>
      <c r="M8" s="7" t="s">
        <v>78</v>
      </c>
    </row>
    <row r="9" spans="1:13" ht="15.75" customHeight="1" x14ac:dyDescent="0.35">
      <c r="A9" s="12">
        <v>1</v>
      </c>
      <c r="B9" s="12">
        <v>5.8</v>
      </c>
      <c r="C9" s="12" t="s">
        <v>20</v>
      </c>
      <c r="D9" s="7">
        <f>$M$12</f>
        <v>0.7</v>
      </c>
      <c r="E9" s="12">
        <v>0.7</v>
      </c>
      <c r="F9" s="7">
        <f t="shared" si="0"/>
        <v>5.882880606595787</v>
      </c>
      <c r="G9" s="7">
        <f t="shared" si="1"/>
        <v>2.8237826911659778</v>
      </c>
      <c r="H9" s="7">
        <f t="shared" si="2"/>
        <v>2.8237826911659777E-3</v>
      </c>
    </row>
    <row r="10" spans="1:13" ht="15.75" customHeight="1" x14ac:dyDescent="0.35">
      <c r="A10" s="12">
        <v>1</v>
      </c>
      <c r="B10" s="12">
        <v>69.099999999999994</v>
      </c>
      <c r="C10" s="12" t="s">
        <v>20</v>
      </c>
      <c r="D10" s="7">
        <f>$M$12</f>
        <v>0.7</v>
      </c>
      <c r="E10" s="12">
        <v>0.7</v>
      </c>
      <c r="F10" s="7">
        <f t="shared" si="0"/>
        <v>2838.1829672739286</v>
      </c>
      <c r="G10" s="7">
        <f t="shared" si="1"/>
        <v>1362.3278242914857</v>
      </c>
      <c r="H10" s="7">
        <f t="shared" si="2"/>
        <v>1.3623278242914858</v>
      </c>
      <c r="I10" s="7">
        <f>SUM(H2:H10)</f>
        <v>3.9447236374021428</v>
      </c>
      <c r="J10" s="7">
        <f>I10/0.018</f>
        <v>219.15131318900796</v>
      </c>
      <c r="L10" s="13" t="s">
        <v>74</v>
      </c>
      <c r="M10" s="13" t="s">
        <v>28</v>
      </c>
    </row>
    <row r="11" spans="1:13" ht="15.75" customHeight="1" x14ac:dyDescent="0.35">
      <c r="A11" s="12">
        <v>2</v>
      </c>
      <c r="B11" s="12">
        <v>20.100000000000001</v>
      </c>
      <c r="C11" s="12" t="s">
        <v>16</v>
      </c>
      <c r="D11" s="12">
        <v>0.75</v>
      </c>
      <c r="E11" s="12">
        <v>0.7</v>
      </c>
      <c r="F11" s="7">
        <f t="shared" si="0"/>
        <v>146.16223634860586</v>
      </c>
      <c r="G11" s="7">
        <f t="shared" si="1"/>
        <v>70.157873447330815</v>
      </c>
      <c r="H11" s="7">
        <f t="shared" si="2"/>
        <v>7.0157873447330821E-2</v>
      </c>
      <c r="K11" s="8"/>
      <c r="L11" s="14" t="s">
        <v>21</v>
      </c>
      <c r="M11" s="9">
        <v>0.41</v>
      </c>
    </row>
    <row r="12" spans="1:13" ht="15.75" customHeight="1" x14ac:dyDescent="0.35">
      <c r="A12" s="12">
        <v>2</v>
      </c>
      <c r="B12" s="12">
        <v>28.2</v>
      </c>
      <c r="C12" s="12" t="s">
        <v>18</v>
      </c>
      <c r="D12" s="12">
        <f>$M$11</f>
        <v>0.41</v>
      </c>
      <c r="E12" s="12">
        <v>0.7</v>
      </c>
      <c r="F12" s="7">
        <f t="shared" si="0"/>
        <v>187.95279701173607</v>
      </c>
      <c r="G12" s="7">
        <f t="shared" si="1"/>
        <v>90.217342565633302</v>
      </c>
      <c r="H12" s="7">
        <f t="shared" si="2"/>
        <v>9.021734256563331E-2</v>
      </c>
      <c r="L12" s="14" t="s">
        <v>22</v>
      </c>
      <c r="M12" s="9">
        <v>0.7</v>
      </c>
    </row>
    <row r="13" spans="1:13" ht="15.75" customHeight="1" x14ac:dyDescent="0.35">
      <c r="A13" s="12">
        <v>2</v>
      </c>
      <c r="B13" s="12">
        <v>7.4</v>
      </c>
      <c r="C13" s="12" t="s">
        <v>18</v>
      </c>
      <c r="D13" s="12">
        <f>$M$11</f>
        <v>0.41</v>
      </c>
      <c r="E13" s="12">
        <v>0.7</v>
      </c>
      <c r="F13" s="7">
        <f t="shared" si="0"/>
        <v>6.5128633786117653</v>
      </c>
      <c r="G13" s="7">
        <f t="shared" si="1"/>
        <v>3.1261744217336473</v>
      </c>
      <c r="H13" s="7">
        <f t="shared" si="2"/>
        <v>3.1261744217336474E-3</v>
      </c>
      <c r="L13" s="14" t="s">
        <v>23</v>
      </c>
      <c r="M13" s="9">
        <v>0.7</v>
      </c>
    </row>
    <row r="14" spans="1:13" ht="15.75" customHeight="1" x14ac:dyDescent="0.35">
      <c r="A14" s="12">
        <v>2</v>
      </c>
      <c r="B14" s="12">
        <v>15.7</v>
      </c>
      <c r="C14" s="12" t="s">
        <v>18</v>
      </c>
      <c r="D14" s="12">
        <f>$M$11</f>
        <v>0.41</v>
      </c>
      <c r="E14" s="12">
        <v>0.7</v>
      </c>
      <c r="F14" s="7">
        <f t="shared" si="0"/>
        <v>43.702887038384638</v>
      </c>
      <c r="G14" s="7">
        <f t="shared" si="1"/>
        <v>20.977385778424626</v>
      </c>
      <c r="H14" s="7">
        <f t="shared" si="2"/>
        <v>2.0977385778424628E-2</v>
      </c>
      <c r="L14" s="14" t="s">
        <v>24</v>
      </c>
      <c r="M14" s="9">
        <v>0.52</v>
      </c>
    </row>
    <row r="15" spans="1:13" ht="15.75" customHeight="1" x14ac:dyDescent="0.35">
      <c r="A15" s="12">
        <v>2</v>
      </c>
      <c r="B15" s="12">
        <v>41.1</v>
      </c>
      <c r="C15" s="12" t="s">
        <v>20</v>
      </c>
      <c r="D15" s="7">
        <f t="shared" ref="D15:D23" si="3">$M$12</f>
        <v>0.7</v>
      </c>
      <c r="E15" s="12">
        <v>0.7</v>
      </c>
      <c r="F15" s="7">
        <f t="shared" si="0"/>
        <v>800.86656234240547</v>
      </c>
      <c r="G15" s="7">
        <f t="shared" si="1"/>
        <v>384.41594992435461</v>
      </c>
      <c r="H15" s="7">
        <f t="shared" si="2"/>
        <v>0.38441594992435463</v>
      </c>
      <c r="L15" s="15" t="s">
        <v>26</v>
      </c>
      <c r="M15" s="9">
        <v>0.56000000000000005</v>
      </c>
    </row>
    <row r="16" spans="1:13" ht="15.75" customHeight="1" x14ac:dyDescent="0.35">
      <c r="A16" s="12">
        <v>2</v>
      </c>
      <c r="B16" s="12">
        <v>34.6</v>
      </c>
      <c r="C16" s="12" t="s">
        <v>20</v>
      </c>
      <c r="D16" s="7">
        <f t="shared" si="3"/>
        <v>0.7</v>
      </c>
      <c r="E16" s="12">
        <v>0.7</v>
      </c>
      <c r="F16" s="7">
        <f t="shared" si="0"/>
        <v>524.73588990724818</v>
      </c>
      <c r="G16" s="7">
        <f t="shared" si="1"/>
        <v>251.87322715547913</v>
      </c>
      <c r="H16" s="7">
        <f t="shared" si="2"/>
        <v>0.25187322715547911</v>
      </c>
    </row>
    <row r="17" spans="1:10" ht="15.75" customHeight="1" x14ac:dyDescent="0.35">
      <c r="A17" s="12">
        <v>2</v>
      </c>
      <c r="B17" s="12">
        <v>73.7</v>
      </c>
      <c r="C17" s="12" t="s">
        <v>20</v>
      </c>
      <c r="D17" s="7">
        <f t="shared" si="3"/>
        <v>0.7</v>
      </c>
      <c r="E17" s="12">
        <v>0.7</v>
      </c>
      <c r="F17" s="7">
        <f t="shared" si="0"/>
        <v>3316.7511621312738</v>
      </c>
      <c r="G17" s="7">
        <f t="shared" si="1"/>
        <v>1592.0405578230113</v>
      </c>
      <c r="H17" s="7">
        <f t="shared" si="2"/>
        <v>1.5920405578230115</v>
      </c>
    </row>
    <row r="18" spans="1:10" ht="15.75" customHeight="1" x14ac:dyDescent="0.35">
      <c r="A18" s="12">
        <v>2</v>
      </c>
      <c r="B18" s="12">
        <v>42.1</v>
      </c>
      <c r="C18" s="12" t="s">
        <v>20</v>
      </c>
      <c r="D18" s="7">
        <f t="shared" si="3"/>
        <v>0.7</v>
      </c>
      <c r="E18" s="12">
        <v>0.7</v>
      </c>
      <c r="F18" s="7">
        <f t="shared" si="0"/>
        <v>849.4532848118489</v>
      </c>
      <c r="G18" s="7">
        <f t="shared" si="1"/>
        <v>407.73757670968746</v>
      </c>
      <c r="H18" s="7">
        <f t="shared" si="2"/>
        <v>0.40773757670968747</v>
      </c>
    </row>
    <row r="19" spans="1:10" ht="15.75" customHeight="1" x14ac:dyDescent="0.35">
      <c r="A19" s="12">
        <v>2</v>
      </c>
      <c r="B19" s="12">
        <v>40.1</v>
      </c>
      <c r="C19" s="12" t="s">
        <v>20</v>
      </c>
      <c r="D19" s="7">
        <f t="shared" si="3"/>
        <v>0.7</v>
      </c>
      <c r="E19" s="12">
        <v>0.7</v>
      </c>
      <c r="F19" s="7">
        <f t="shared" si="0"/>
        <v>753.93717707811595</v>
      </c>
      <c r="G19" s="7">
        <f t="shared" si="1"/>
        <v>361.88984499749563</v>
      </c>
      <c r="H19" s="7">
        <f t="shared" si="2"/>
        <v>0.36188984499749566</v>
      </c>
    </row>
    <row r="20" spans="1:10" ht="15.75" customHeight="1" x14ac:dyDescent="0.35">
      <c r="A20" s="12">
        <v>2</v>
      </c>
      <c r="B20" s="12">
        <v>20.5</v>
      </c>
      <c r="C20" s="12" t="s">
        <v>20</v>
      </c>
      <c r="D20" s="7">
        <f t="shared" si="3"/>
        <v>0.7</v>
      </c>
      <c r="E20" s="12">
        <v>0.7</v>
      </c>
      <c r="F20" s="7">
        <f t="shared" si="0"/>
        <v>143.52428828856739</v>
      </c>
      <c r="G20" s="7">
        <f t="shared" si="1"/>
        <v>68.891658378512346</v>
      </c>
      <c r="H20" s="7">
        <f t="shared" si="2"/>
        <v>6.8891658378512341E-2</v>
      </c>
    </row>
    <row r="21" spans="1:10" ht="15.75" customHeight="1" x14ac:dyDescent="0.35">
      <c r="A21" s="12">
        <v>2</v>
      </c>
      <c r="B21" s="12">
        <v>24.2</v>
      </c>
      <c r="C21" s="12" t="s">
        <v>20</v>
      </c>
      <c r="D21" s="7">
        <f t="shared" si="3"/>
        <v>0.7</v>
      </c>
      <c r="E21" s="12">
        <v>0.7</v>
      </c>
      <c r="F21" s="7">
        <f t="shared" si="0"/>
        <v>216.85649781299264</v>
      </c>
      <c r="G21" s="7">
        <f t="shared" si="1"/>
        <v>104.09111895023646</v>
      </c>
      <c r="H21" s="7">
        <f t="shared" si="2"/>
        <v>0.10409111895023647</v>
      </c>
    </row>
    <row r="22" spans="1:10" ht="15.75" customHeight="1" x14ac:dyDescent="0.35">
      <c r="A22" s="12">
        <v>2</v>
      </c>
      <c r="B22" s="12">
        <v>23.5</v>
      </c>
      <c r="C22" s="12" t="s">
        <v>20</v>
      </c>
      <c r="D22" s="7">
        <f t="shared" si="3"/>
        <v>0.7</v>
      </c>
      <c r="E22" s="12">
        <v>0.7</v>
      </c>
      <c r="F22" s="7">
        <f t="shared" si="0"/>
        <v>201.61188661474128</v>
      </c>
      <c r="G22" s="7">
        <f t="shared" si="1"/>
        <v>96.773705575075809</v>
      </c>
      <c r="H22" s="7">
        <f t="shared" si="2"/>
        <v>9.6773705575075808E-2</v>
      </c>
    </row>
    <row r="23" spans="1:10" ht="15.75" customHeight="1" x14ac:dyDescent="0.35">
      <c r="A23" s="12">
        <v>2</v>
      </c>
      <c r="B23" s="12">
        <v>31.7</v>
      </c>
      <c r="C23" s="12" t="s">
        <v>20</v>
      </c>
      <c r="D23" s="7">
        <f t="shared" si="3"/>
        <v>0.7</v>
      </c>
      <c r="E23" s="12">
        <v>0.7</v>
      </c>
      <c r="F23" s="7">
        <f t="shared" si="0"/>
        <v>422.94011852732268</v>
      </c>
      <c r="G23" s="7">
        <f t="shared" si="1"/>
        <v>203.01125689311488</v>
      </c>
      <c r="H23" s="7">
        <f t="shared" si="2"/>
        <v>0.20301125689311489</v>
      </c>
      <c r="I23" s="7">
        <f>SUM(H11:H23)</f>
        <v>3.65520367262009</v>
      </c>
      <c r="J23" s="7">
        <f>I23/0.018</f>
        <v>203.06687070111613</v>
      </c>
    </row>
    <row r="24" spans="1:10" ht="15.75" customHeight="1" x14ac:dyDescent="0.35">
      <c r="A24" s="12">
        <v>3</v>
      </c>
      <c r="B24" s="12">
        <v>32.1</v>
      </c>
      <c r="C24" s="12" t="s">
        <v>18</v>
      </c>
      <c r="D24" s="12">
        <f>$M$11</f>
        <v>0.41</v>
      </c>
      <c r="E24" s="12">
        <v>0.7</v>
      </c>
      <c r="F24" s="7">
        <f t="shared" si="0"/>
        <v>258.80291746552933</v>
      </c>
      <c r="G24" s="7">
        <f t="shared" si="1"/>
        <v>124.22540038345407</v>
      </c>
      <c r="H24" s="7">
        <f t="shared" si="2"/>
        <v>0.12422540038345407</v>
      </c>
    </row>
    <row r="25" spans="1:10" ht="15.75" customHeight="1" x14ac:dyDescent="0.35">
      <c r="A25" s="12">
        <v>3</v>
      </c>
      <c r="B25" s="12">
        <v>13.1</v>
      </c>
      <c r="C25" s="12" t="s">
        <v>18</v>
      </c>
      <c r="D25" s="12">
        <f>$M$11</f>
        <v>0.41</v>
      </c>
      <c r="E25" s="12">
        <v>0.7</v>
      </c>
      <c r="F25" s="7">
        <f t="shared" si="0"/>
        <v>27.724168718387784</v>
      </c>
      <c r="G25" s="7">
        <f t="shared" si="1"/>
        <v>13.307600984826136</v>
      </c>
      <c r="H25" s="7">
        <f t="shared" si="2"/>
        <v>1.3307600984826137E-2</v>
      </c>
    </row>
    <row r="26" spans="1:10" ht="15.75" customHeight="1" x14ac:dyDescent="0.35">
      <c r="A26" s="12">
        <v>3</v>
      </c>
      <c r="B26" s="12">
        <v>13.1</v>
      </c>
      <c r="C26" s="12" t="s">
        <v>18</v>
      </c>
      <c r="D26" s="12">
        <f>$M$11</f>
        <v>0.41</v>
      </c>
      <c r="E26" s="12">
        <v>0.7</v>
      </c>
      <c r="F26" s="7">
        <f t="shared" si="0"/>
        <v>27.724168718387784</v>
      </c>
      <c r="G26" s="7">
        <f t="shared" si="1"/>
        <v>13.307600984826136</v>
      </c>
      <c r="H26" s="7">
        <f t="shared" si="2"/>
        <v>1.3307600984826137E-2</v>
      </c>
    </row>
    <row r="27" spans="1:10" ht="15.75" customHeight="1" x14ac:dyDescent="0.35">
      <c r="A27" s="12">
        <v>3</v>
      </c>
      <c r="B27" s="12">
        <v>41.7</v>
      </c>
      <c r="C27" s="12" t="s">
        <v>20</v>
      </c>
      <c r="D27" s="7">
        <f t="shared" ref="D27:D34" si="4">$M$12</f>
        <v>0.7</v>
      </c>
      <c r="E27" s="12">
        <v>0.7</v>
      </c>
      <c r="F27" s="7">
        <f t="shared" si="0"/>
        <v>829.81872698746736</v>
      </c>
      <c r="G27" s="7">
        <f t="shared" si="1"/>
        <v>398.3129889539843</v>
      </c>
      <c r="H27" s="7">
        <f t="shared" si="2"/>
        <v>0.39831298895398431</v>
      </c>
    </row>
    <row r="28" spans="1:10" ht="15.75" customHeight="1" x14ac:dyDescent="0.35">
      <c r="A28" s="12">
        <v>3</v>
      </c>
      <c r="B28" s="12">
        <v>38</v>
      </c>
      <c r="C28" s="12" t="s">
        <v>20</v>
      </c>
      <c r="D28" s="7">
        <f t="shared" si="4"/>
        <v>0.7</v>
      </c>
      <c r="E28" s="12">
        <v>0.7</v>
      </c>
      <c r="F28" s="7">
        <f t="shared" si="0"/>
        <v>660.71016947523663</v>
      </c>
      <c r="G28" s="7">
        <f t="shared" si="1"/>
        <v>317.14088134811357</v>
      </c>
      <c r="H28" s="7">
        <f t="shared" si="2"/>
        <v>0.31714088134811358</v>
      </c>
    </row>
    <row r="29" spans="1:10" s="10" customFormat="1" ht="15.75" customHeight="1" x14ac:dyDescent="0.35">
      <c r="A29" s="11">
        <v>3</v>
      </c>
      <c r="B29" s="11">
        <v>43.4</v>
      </c>
      <c r="C29" s="11" t="s">
        <v>20</v>
      </c>
      <c r="D29" s="10">
        <f t="shared" si="4"/>
        <v>0.7</v>
      </c>
      <c r="E29" s="12">
        <v>0.7</v>
      </c>
      <c r="F29" s="7">
        <f t="shared" si="0"/>
        <v>915.1189394721988</v>
      </c>
      <c r="G29" s="10">
        <f t="shared" si="1"/>
        <v>439.25709094665541</v>
      </c>
      <c r="H29" s="10">
        <f t="shared" si="2"/>
        <v>0.43925709094665544</v>
      </c>
    </row>
    <row r="30" spans="1:10" s="10" customFormat="1" ht="15.75" customHeight="1" x14ac:dyDescent="0.35">
      <c r="A30" s="11">
        <v>3</v>
      </c>
      <c r="B30" s="11">
        <v>44.5</v>
      </c>
      <c r="C30" s="11" t="s">
        <v>20</v>
      </c>
      <c r="D30" s="10">
        <f t="shared" si="4"/>
        <v>0.7</v>
      </c>
      <c r="E30" s="12">
        <v>0.7</v>
      </c>
      <c r="F30" s="7">
        <f t="shared" si="0"/>
        <v>972.91457770863497</v>
      </c>
      <c r="G30" s="10">
        <f t="shared" si="1"/>
        <v>466.99899730014477</v>
      </c>
      <c r="H30" s="10">
        <f t="shared" si="2"/>
        <v>0.46699899730014477</v>
      </c>
    </row>
    <row r="31" spans="1:10" s="10" customFormat="1" ht="15.75" customHeight="1" x14ac:dyDescent="0.35">
      <c r="A31" s="11">
        <v>3</v>
      </c>
      <c r="B31" s="11">
        <v>27.6</v>
      </c>
      <c r="C31" s="11" t="s">
        <v>20</v>
      </c>
      <c r="D31" s="10">
        <f t="shared" si="4"/>
        <v>0.7</v>
      </c>
      <c r="E31" s="12">
        <v>0.7</v>
      </c>
      <c r="F31" s="7">
        <f t="shared" si="0"/>
        <v>300.38667467560282</v>
      </c>
      <c r="G31" s="10">
        <f t="shared" si="1"/>
        <v>144.18560384428935</v>
      </c>
      <c r="H31" s="10">
        <f t="shared" si="2"/>
        <v>0.14418560384428936</v>
      </c>
    </row>
    <row r="32" spans="1:10" s="10" customFormat="1" ht="15.75" customHeight="1" x14ac:dyDescent="0.35">
      <c r="A32" s="11">
        <v>3</v>
      </c>
      <c r="B32" s="11">
        <v>36.799999999999997</v>
      </c>
      <c r="C32" s="11" t="s">
        <v>20</v>
      </c>
      <c r="D32" s="10">
        <f t="shared" si="4"/>
        <v>0.7</v>
      </c>
      <c r="E32" s="12">
        <v>0.7</v>
      </c>
      <c r="F32" s="7">
        <f t="shared" si="0"/>
        <v>610.630796199418</v>
      </c>
      <c r="G32" s="10">
        <f t="shared" si="1"/>
        <v>293.10278217572062</v>
      </c>
      <c r="H32" s="10">
        <f t="shared" si="2"/>
        <v>0.29310278217572061</v>
      </c>
    </row>
    <row r="33" spans="1:10" s="10" customFormat="1" ht="15.75" customHeight="1" x14ac:dyDescent="0.35">
      <c r="A33" s="11">
        <v>3</v>
      </c>
      <c r="B33" s="11">
        <v>33</v>
      </c>
      <c r="C33" s="11" t="s">
        <v>20</v>
      </c>
      <c r="D33" s="10">
        <f t="shared" si="4"/>
        <v>0.7</v>
      </c>
      <c r="E33" s="12">
        <v>0.7</v>
      </c>
      <c r="F33" s="7">
        <f t="shared" si="0"/>
        <v>466.98893761916582</v>
      </c>
      <c r="G33" s="10">
        <f t="shared" si="1"/>
        <v>224.15469005719959</v>
      </c>
      <c r="H33" s="10">
        <f t="shared" si="2"/>
        <v>0.2241546900571996</v>
      </c>
    </row>
    <row r="34" spans="1:10" s="10" customFormat="1" ht="15.75" customHeight="1" x14ac:dyDescent="0.35">
      <c r="A34" s="11">
        <v>3</v>
      </c>
      <c r="B34" s="11">
        <v>45.1</v>
      </c>
      <c r="C34" s="11" t="s">
        <v>20</v>
      </c>
      <c r="D34" s="10">
        <f t="shared" si="4"/>
        <v>0.7</v>
      </c>
      <c r="E34" s="12">
        <v>0.7</v>
      </c>
      <c r="F34" s="7">
        <f t="shared" si="0"/>
        <v>1005.3095057452605</v>
      </c>
      <c r="G34" s="10">
        <f t="shared" si="1"/>
        <v>482.54856275772499</v>
      </c>
      <c r="H34" s="10">
        <f t="shared" si="2"/>
        <v>0.48254856275772501</v>
      </c>
      <c r="I34" s="10">
        <f>SUM(H25:H34)</f>
        <v>2.7923167993534852</v>
      </c>
      <c r="J34" s="10">
        <f>I34/0.018</f>
        <v>155.12871107519362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zoomScale="74" zoomScaleNormal="74" workbookViewId="0">
      <selection activeCell="P23" sqref="P23"/>
    </sheetView>
  </sheetViews>
  <sheetFormatPr defaultColWidth="10.83203125" defaultRowHeight="14.5" x14ac:dyDescent="0.35"/>
  <cols>
    <col min="1" max="3" width="10.83203125" style="3"/>
    <col min="4" max="5" width="14.33203125" style="3" customWidth="1"/>
    <col min="6" max="6" width="10.83203125" style="3"/>
    <col min="7" max="8" width="14.33203125" style="3" customWidth="1"/>
    <col min="9" max="9" width="23.5" style="3" customWidth="1"/>
    <col min="10" max="10" width="14.33203125" style="3" customWidth="1"/>
    <col min="11" max="11" width="19.6640625" style="3" customWidth="1"/>
    <col min="12" max="12" width="25.83203125" style="3" customWidth="1"/>
    <col min="13" max="14" width="17.6640625" style="3" customWidth="1"/>
    <col min="15" max="15" width="32.33203125" style="3" customWidth="1"/>
    <col min="16" max="16" width="45.6640625" style="3" customWidth="1"/>
    <col min="17" max="17" width="10.83203125" style="3"/>
    <col min="18" max="18" width="12.6640625" style="3" customWidth="1"/>
    <col min="19" max="19" width="13.83203125" style="3" customWidth="1"/>
    <col min="20" max="16384" width="10.83203125" style="3"/>
  </cols>
  <sheetData>
    <row r="1" spans="1:19" x14ac:dyDescent="0.35">
      <c r="A1" s="23" t="s">
        <v>0</v>
      </c>
      <c r="B1" s="23" t="s">
        <v>31</v>
      </c>
      <c r="C1" s="23" t="s">
        <v>52</v>
      </c>
      <c r="D1" s="23" t="s">
        <v>37</v>
      </c>
      <c r="E1" s="23" t="s">
        <v>35</v>
      </c>
      <c r="F1" s="23" t="s">
        <v>34</v>
      </c>
      <c r="G1" s="16" t="s">
        <v>46</v>
      </c>
      <c r="H1" s="23" t="s">
        <v>36</v>
      </c>
      <c r="I1" s="23" t="s">
        <v>33</v>
      </c>
      <c r="J1" s="23" t="s">
        <v>58</v>
      </c>
      <c r="K1" s="23" t="s">
        <v>59</v>
      </c>
      <c r="L1" s="23" t="s">
        <v>60</v>
      </c>
      <c r="M1" s="23" t="s">
        <v>69</v>
      </c>
      <c r="N1" s="23"/>
      <c r="O1" s="20" t="s">
        <v>31</v>
      </c>
      <c r="P1" s="20" t="s">
        <v>51</v>
      </c>
    </row>
    <row r="2" spans="1:19" x14ac:dyDescent="0.35">
      <c r="A2" s="3">
        <v>1</v>
      </c>
      <c r="B2" s="3">
        <v>1</v>
      </c>
      <c r="C2" s="3">
        <v>8</v>
      </c>
      <c r="D2" s="20">
        <f t="shared" ref="D2:D33" si="0">$O$23^2*C2^2/(8*15)</f>
        <v>5.2637890139150176</v>
      </c>
      <c r="E2" s="20">
        <f t="shared" ref="E2:E33" si="1">D2*1000000</f>
        <v>5263789.0139150172</v>
      </c>
      <c r="F2" s="3">
        <v>3</v>
      </c>
      <c r="G2" s="3">
        <f>$R$17</f>
        <v>0.16</v>
      </c>
      <c r="H2" s="3">
        <f>E2*G2</f>
        <v>842206.24222640274</v>
      </c>
      <c r="J2" s="3">
        <v>0.48</v>
      </c>
      <c r="K2" s="3">
        <f t="shared" ref="K2:K33" si="2">I2*J2</f>
        <v>0</v>
      </c>
      <c r="L2" s="3">
        <f t="shared" ref="L2:L33" si="3">K2/1000000</f>
        <v>0</v>
      </c>
      <c r="O2" s="3" t="s">
        <v>53</v>
      </c>
      <c r="P2" s="3" t="s">
        <v>54</v>
      </c>
    </row>
    <row r="3" spans="1:19" x14ac:dyDescent="0.35">
      <c r="A3" s="3">
        <v>1</v>
      </c>
      <c r="B3" s="3">
        <v>1</v>
      </c>
      <c r="C3" s="3">
        <v>9</v>
      </c>
      <c r="D3" s="20">
        <f t="shared" si="0"/>
        <v>6.6619829707361937</v>
      </c>
      <c r="E3" s="20">
        <f t="shared" si="1"/>
        <v>6661982.9707361935</v>
      </c>
      <c r="F3" s="3">
        <v>3</v>
      </c>
      <c r="G3" s="3">
        <f>$R$17</f>
        <v>0.16</v>
      </c>
      <c r="H3" s="3">
        <f t="shared" ref="H3:H33" si="4">E3*G3</f>
        <v>1065917.2753177909</v>
      </c>
      <c r="J3" s="3">
        <v>0.48</v>
      </c>
      <c r="K3" s="3">
        <f t="shared" si="2"/>
        <v>0</v>
      </c>
      <c r="L3" s="3">
        <f t="shared" si="3"/>
        <v>0</v>
      </c>
      <c r="O3" s="3" t="s">
        <v>37</v>
      </c>
      <c r="P3" s="3" t="s">
        <v>55</v>
      </c>
    </row>
    <row r="4" spans="1:19" x14ac:dyDescent="0.35">
      <c r="A4" s="3">
        <v>1</v>
      </c>
      <c r="B4" s="3">
        <v>1</v>
      </c>
      <c r="C4" s="3">
        <v>28.6</v>
      </c>
      <c r="D4" s="20">
        <f t="shared" si="0"/>
        <v>67.27451346596763</v>
      </c>
      <c r="E4" s="20">
        <f t="shared" si="1"/>
        <v>67274513.465967625</v>
      </c>
      <c r="F4" s="3">
        <v>3</v>
      </c>
      <c r="G4" s="3">
        <f>$R$17</f>
        <v>0.16</v>
      </c>
      <c r="H4" s="3">
        <f t="shared" si="4"/>
        <v>10763922.15455482</v>
      </c>
      <c r="J4" s="3">
        <v>0.48</v>
      </c>
      <c r="K4" s="3">
        <f t="shared" si="2"/>
        <v>0</v>
      </c>
      <c r="L4" s="3">
        <f t="shared" si="3"/>
        <v>0</v>
      </c>
      <c r="O4" s="3" t="s">
        <v>35</v>
      </c>
      <c r="P4" s="3" t="s">
        <v>56</v>
      </c>
    </row>
    <row r="5" spans="1:19" x14ac:dyDescent="0.35">
      <c r="A5" s="3">
        <v>1</v>
      </c>
      <c r="B5" s="3">
        <v>1</v>
      </c>
      <c r="C5" s="3">
        <v>7</v>
      </c>
      <c r="D5" s="20">
        <f t="shared" si="0"/>
        <v>4.0300884637786858</v>
      </c>
      <c r="E5" s="20">
        <f t="shared" si="1"/>
        <v>4030088.4637786858</v>
      </c>
      <c r="F5" s="3">
        <v>3</v>
      </c>
      <c r="G5" s="3">
        <f>$R$17</f>
        <v>0.16</v>
      </c>
      <c r="H5" s="3">
        <f t="shared" si="4"/>
        <v>644814.15420458978</v>
      </c>
      <c r="I5" s="3">
        <f>SUM(H2:H5)</f>
        <v>13316859.826303603</v>
      </c>
      <c r="J5" s="3">
        <v>0.48</v>
      </c>
      <c r="K5" s="3">
        <f t="shared" si="2"/>
        <v>6392092.7166257296</v>
      </c>
      <c r="L5" s="3">
        <f t="shared" si="3"/>
        <v>6.3920927166257293</v>
      </c>
      <c r="O5" s="3" t="s">
        <v>34</v>
      </c>
      <c r="P5" s="3" t="s">
        <v>83</v>
      </c>
    </row>
    <row r="6" spans="1:19" x14ac:dyDescent="0.35">
      <c r="A6" s="3">
        <v>1</v>
      </c>
      <c r="B6" s="3">
        <v>2</v>
      </c>
      <c r="C6" s="3">
        <v>4</v>
      </c>
      <c r="D6" s="20">
        <f t="shared" si="0"/>
        <v>1.3159472534787544</v>
      </c>
      <c r="E6" s="20">
        <f t="shared" si="1"/>
        <v>1315947.2534787543</v>
      </c>
      <c r="F6" s="3">
        <v>2</v>
      </c>
      <c r="G6" s="3">
        <f>$R$16</f>
        <v>0.39</v>
      </c>
      <c r="H6" s="3">
        <f t="shared" si="4"/>
        <v>513219.42885671422</v>
      </c>
      <c r="J6" s="3">
        <v>0.48</v>
      </c>
      <c r="K6" s="3">
        <f t="shared" si="2"/>
        <v>0</v>
      </c>
      <c r="L6" s="3">
        <f t="shared" si="3"/>
        <v>0</v>
      </c>
      <c r="O6" s="11" t="s">
        <v>46</v>
      </c>
      <c r="P6" s="3" t="s">
        <v>64</v>
      </c>
    </row>
    <row r="7" spans="1:19" x14ac:dyDescent="0.35">
      <c r="A7" s="3">
        <v>1</v>
      </c>
      <c r="B7" s="3">
        <v>2</v>
      </c>
      <c r="C7" s="3">
        <v>9</v>
      </c>
      <c r="D7" s="20">
        <f t="shared" si="0"/>
        <v>6.6619829707361937</v>
      </c>
      <c r="E7" s="20">
        <f t="shared" si="1"/>
        <v>6661982.9707361935</v>
      </c>
      <c r="F7" s="3">
        <v>2</v>
      </c>
      <c r="G7" s="3">
        <f>$R$16</f>
        <v>0.39</v>
      </c>
      <c r="H7" s="3">
        <f t="shared" si="4"/>
        <v>2598173.3585871155</v>
      </c>
      <c r="J7" s="3">
        <v>0.48</v>
      </c>
      <c r="K7" s="3">
        <f t="shared" si="2"/>
        <v>0</v>
      </c>
      <c r="L7" s="3">
        <f t="shared" si="3"/>
        <v>0</v>
      </c>
      <c r="O7" s="3" t="s">
        <v>36</v>
      </c>
      <c r="P7" s="3" t="s">
        <v>86</v>
      </c>
    </row>
    <row r="8" spans="1:19" x14ac:dyDescent="0.35">
      <c r="A8" s="3">
        <v>1</v>
      </c>
      <c r="B8" s="3">
        <v>2</v>
      </c>
      <c r="C8" s="3">
        <v>5</v>
      </c>
      <c r="D8" s="20">
        <f t="shared" si="0"/>
        <v>2.056167583560554</v>
      </c>
      <c r="E8" s="20">
        <f t="shared" si="1"/>
        <v>2056167.5835605538</v>
      </c>
      <c r="F8" s="3">
        <v>2</v>
      </c>
      <c r="G8" s="3">
        <f>$R$16</f>
        <v>0.39</v>
      </c>
      <c r="H8" s="3">
        <f t="shared" si="4"/>
        <v>801905.35758861608</v>
      </c>
      <c r="J8" s="3">
        <v>0.48</v>
      </c>
      <c r="K8" s="3">
        <f t="shared" si="2"/>
        <v>0</v>
      </c>
      <c r="L8" s="3">
        <f t="shared" si="3"/>
        <v>0</v>
      </c>
      <c r="O8" s="3" t="s">
        <v>61</v>
      </c>
      <c r="P8" s="3" t="s">
        <v>84</v>
      </c>
    </row>
    <row r="9" spans="1:19" x14ac:dyDescent="0.35">
      <c r="A9" s="3">
        <v>1</v>
      </c>
      <c r="B9" s="3">
        <v>2</v>
      </c>
      <c r="C9" s="3">
        <v>25</v>
      </c>
      <c r="D9" s="20">
        <f t="shared" si="0"/>
        <v>51.404189589013846</v>
      </c>
      <c r="E9" s="20">
        <f t="shared" si="1"/>
        <v>51404189.589013845</v>
      </c>
      <c r="F9" s="3">
        <v>2</v>
      </c>
      <c r="G9" s="3">
        <f>$R$16</f>
        <v>0.39</v>
      </c>
      <c r="H9" s="3">
        <f t="shared" si="4"/>
        <v>20047633.9397154</v>
      </c>
      <c r="J9" s="3">
        <v>0.48</v>
      </c>
      <c r="K9" s="3">
        <f t="shared" si="2"/>
        <v>0</v>
      </c>
      <c r="L9" s="3">
        <f t="shared" si="3"/>
        <v>0</v>
      </c>
      <c r="O9" s="3" t="s">
        <v>58</v>
      </c>
      <c r="P9" s="3" t="s">
        <v>57</v>
      </c>
    </row>
    <row r="10" spans="1:19" x14ac:dyDescent="0.35">
      <c r="A10" s="3">
        <v>1</v>
      </c>
      <c r="B10" s="3">
        <v>2</v>
      </c>
      <c r="C10" s="3">
        <v>4</v>
      </c>
      <c r="D10" s="20">
        <f t="shared" si="0"/>
        <v>1.3159472534787544</v>
      </c>
      <c r="E10" s="20">
        <f t="shared" si="1"/>
        <v>1315947.2534787543</v>
      </c>
      <c r="F10" s="3">
        <v>2</v>
      </c>
      <c r="G10" s="3">
        <f>$R$16</f>
        <v>0.39</v>
      </c>
      <c r="H10" s="3">
        <f t="shared" si="4"/>
        <v>513219.42885671422</v>
      </c>
      <c r="J10" s="3">
        <v>0.48</v>
      </c>
      <c r="K10" s="3">
        <f t="shared" si="2"/>
        <v>0</v>
      </c>
      <c r="L10" s="3">
        <f t="shared" si="3"/>
        <v>0</v>
      </c>
      <c r="O10" s="3" t="s">
        <v>59</v>
      </c>
      <c r="P10" s="3" t="s">
        <v>71</v>
      </c>
    </row>
    <row r="11" spans="1:19" x14ac:dyDescent="0.35">
      <c r="A11" s="3">
        <v>1</v>
      </c>
      <c r="B11" s="3">
        <v>2</v>
      </c>
      <c r="C11" s="3">
        <v>23</v>
      </c>
      <c r="D11" s="20">
        <f t="shared" si="0"/>
        <v>43.508506068141315</v>
      </c>
      <c r="E11" s="20">
        <f t="shared" si="1"/>
        <v>43508506.068141319</v>
      </c>
      <c r="F11" s="3">
        <v>3</v>
      </c>
      <c r="G11" s="3">
        <f>$R$17</f>
        <v>0.16</v>
      </c>
      <c r="H11" s="3">
        <f t="shared" si="4"/>
        <v>6961360.9709026115</v>
      </c>
      <c r="J11" s="3">
        <v>0.48</v>
      </c>
      <c r="K11" s="3">
        <f t="shared" si="2"/>
        <v>0</v>
      </c>
      <c r="L11" s="3">
        <f t="shared" si="3"/>
        <v>0</v>
      </c>
      <c r="O11" s="3" t="s">
        <v>60</v>
      </c>
      <c r="P11" s="3" t="s">
        <v>70</v>
      </c>
    </row>
    <row r="12" spans="1:19" x14ac:dyDescent="0.35">
      <c r="A12" s="3">
        <v>1</v>
      </c>
      <c r="B12" s="3">
        <v>2</v>
      </c>
      <c r="C12" s="3">
        <v>5</v>
      </c>
      <c r="D12" s="20">
        <f t="shared" si="0"/>
        <v>2.056167583560554</v>
      </c>
      <c r="E12" s="20">
        <f t="shared" si="1"/>
        <v>2056167.5835605538</v>
      </c>
      <c r="F12" s="3">
        <v>3</v>
      </c>
      <c r="G12" s="3">
        <f>$R$17</f>
        <v>0.16</v>
      </c>
      <c r="H12" s="3">
        <f t="shared" si="4"/>
        <v>328986.81336968864</v>
      </c>
      <c r="J12" s="3">
        <v>0.48</v>
      </c>
      <c r="K12" s="3">
        <f t="shared" si="2"/>
        <v>0</v>
      </c>
      <c r="L12" s="3">
        <f t="shared" si="3"/>
        <v>0</v>
      </c>
      <c r="O12" s="3" t="s">
        <v>69</v>
      </c>
      <c r="P12" s="3" t="s">
        <v>85</v>
      </c>
    </row>
    <row r="13" spans="1:19" x14ac:dyDescent="0.35">
      <c r="A13" s="3">
        <v>1</v>
      </c>
      <c r="B13" s="3">
        <v>2</v>
      </c>
      <c r="C13" s="3">
        <v>3</v>
      </c>
      <c r="D13" s="20">
        <f t="shared" si="0"/>
        <v>0.74022033008179933</v>
      </c>
      <c r="E13" s="20">
        <f t="shared" si="1"/>
        <v>740220.3300817993</v>
      </c>
      <c r="F13" s="3">
        <v>3</v>
      </c>
      <c r="G13" s="3">
        <f>$R$17</f>
        <v>0.16</v>
      </c>
      <c r="H13" s="3">
        <f t="shared" si="4"/>
        <v>118435.25281308789</v>
      </c>
      <c r="J13" s="3">
        <v>0.48</v>
      </c>
      <c r="K13" s="3">
        <f t="shared" si="2"/>
        <v>0</v>
      </c>
      <c r="L13" s="3">
        <f t="shared" si="3"/>
        <v>0</v>
      </c>
      <c r="S13" s="21"/>
    </row>
    <row r="14" spans="1:19" x14ac:dyDescent="0.35">
      <c r="A14" s="3">
        <v>1</v>
      </c>
      <c r="B14" s="3">
        <v>2</v>
      </c>
      <c r="C14" s="3">
        <v>16</v>
      </c>
      <c r="D14" s="20">
        <f t="shared" si="0"/>
        <v>21.055156055660071</v>
      </c>
      <c r="E14" s="20">
        <f t="shared" si="1"/>
        <v>21055156.055660069</v>
      </c>
      <c r="F14" s="3">
        <v>4</v>
      </c>
      <c r="G14" s="3">
        <f>$R$18</f>
        <v>7.0000000000000007E-2</v>
      </c>
      <c r="H14" s="3">
        <f t="shared" si="4"/>
        <v>1473860.9238962049</v>
      </c>
      <c r="J14" s="3">
        <v>0.48</v>
      </c>
      <c r="K14" s="3">
        <f t="shared" si="2"/>
        <v>0</v>
      </c>
      <c r="L14" s="3">
        <f t="shared" si="3"/>
        <v>0</v>
      </c>
      <c r="O14" s="22" t="s">
        <v>65</v>
      </c>
      <c r="P14" s="17"/>
      <c r="Q14" s="22" t="s">
        <v>66</v>
      </c>
      <c r="R14" s="11" t="s">
        <v>46</v>
      </c>
      <c r="S14" s="18"/>
    </row>
    <row r="15" spans="1:19" x14ac:dyDescent="0.35">
      <c r="A15" s="3">
        <v>1</v>
      </c>
      <c r="B15" s="3">
        <v>2</v>
      </c>
      <c r="C15" s="3">
        <v>16</v>
      </c>
      <c r="D15" s="20">
        <f t="shared" si="0"/>
        <v>21.055156055660071</v>
      </c>
      <c r="E15" s="20">
        <f t="shared" si="1"/>
        <v>21055156.055660069</v>
      </c>
      <c r="F15" s="3">
        <v>4</v>
      </c>
      <c r="G15" s="3">
        <f>$R$18</f>
        <v>7.0000000000000007E-2</v>
      </c>
      <c r="H15" s="3">
        <f t="shared" si="4"/>
        <v>1473860.9238962049</v>
      </c>
      <c r="J15" s="3">
        <v>0.48</v>
      </c>
      <c r="K15" s="3">
        <f t="shared" si="2"/>
        <v>0</v>
      </c>
      <c r="L15" s="3">
        <f t="shared" si="3"/>
        <v>0</v>
      </c>
      <c r="O15" s="17"/>
      <c r="P15" s="17"/>
      <c r="Q15" s="17">
        <v>1</v>
      </c>
      <c r="R15" s="17">
        <v>0.69</v>
      </c>
      <c r="S15" s="18"/>
    </row>
    <row r="16" spans="1:19" x14ac:dyDescent="0.35">
      <c r="A16" s="3">
        <v>1</v>
      </c>
      <c r="B16" s="3">
        <v>2</v>
      </c>
      <c r="C16" s="3">
        <v>3</v>
      </c>
      <c r="D16" s="20">
        <f t="shared" si="0"/>
        <v>0.74022033008179933</v>
      </c>
      <c r="E16" s="20">
        <f t="shared" si="1"/>
        <v>740220.3300817993</v>
      </c>
      <c r="F16" s="3">
        <v>4</v>
      </c>
      <c r="G16" s="3">
        <f>$R$18</f>
        <v>7.0000000000000007E-2</v>
      </c>
      <c r="H16" s="3">
        <f t="shared" si="4"/>
        <v>51815.423105725953</v>
      </c>
      <c r="I16" s="3">
        <f>SUM(H6:H16)</f>
        <v>34882471.821588084</v>
      </c>
      <c r="J16" s="3">
        <v>0.48</v>
      </c>
      <c r="K16" s="3">
        <f t="shared" si="2"/>
        <v>16743586.47436228</v>
      </c>
      <c r="L16" s="3">
        <f t="shared" si="3"/>
        <v>16.743586474362282</v>
      </c>
      <c r="O16" s="17"/>
      <c r="P16" s="17"/>
      <c r="Q16" s="17">
        <v>2</v>
      </c>
      <c r="R16" s="17">
        <v>0.39</v>
      </c>
      <c r="S16" s="18"/>
    </row>
    <row r="17" spans="1:20" x14ac:dyDescent="0.35">
      <c r="A17" s="3">
        <v>1</v>
      </c>
      <c r="B17" s="3">
        <v>3</v>
      </c>
      <c r="C17" s="3">
        <v>19</v>
      </c>
      <c r="D17" s="20">
        <f t="shared" si="0"/>
        <v>29.691059906614395</v>
      </c>
      <c r="E17" s="20">
        <f t="shared" si="1"/>
        <v>29691059.906614397</v>
      </c>
      <c r="F17" s="3">
        <v>2</v>
      </c>
      <c r="G17" s="3">
        <f>$R$16</f>
        <v>0.39</v>
      </c>
      <c r="H17" s="3">
        <f t="shared" si="4"/>
        <v>11579513.363579616</v>
      </c>
      <c r="J17" s="3">
        <v>0.48</v>
      </c>
      <c r="K17" s="3">
        <f t="shared" si="2"/>
        <v>0</v>
      </c>
      <c r="L17" s="3">
        <f t="shared" si="3"/>
        <v>0</v>
      </c>
      <c r="O17" s="17"/>
      <c r="P17" s="17"/>
      <c r="Q17" s="17">
        <v>3</v>
      </c>
      <c r="R17" s="17">
        <v>0.16</v>
      </c>
      <c r="S17" s="18"/>
    </row>
    <row r="18" spans="1:20" x14ac:dyDescent="0.35">
      <c r="A18" s="3">
        <v>1</v>
      </c>
      <c r="B18" s="3">
        <v>3</v>
      </c>
      <c r="C18" s="3">
        <v>10</v>
      </c>
      <c r="D18" s="20">
        <f t="shared" si="0"/>
        <v>8.2246703342422158</v>
      </c>
      <c r="E18" s="20">
        <f t="shared" si="1"/>
        <v>8224670.3342422154</v>
      </c>
      <c r="F18" s="3">
        <v>2</v>
      </c>
      <c r="G18" s="3">
        <f>$R$16</f>
        <v>0.39</v>
      </c>
      <c r="H18" s="3">
        <f t="shared" si="4"/>
        <v>3207621.4303544643</v>
      </c>
      <c r="J18" s="3">
        <v>0.48</v>
      </c>
      <c r="K18" s="3">
        <f t="shared" si="2"/>
        <v>0</v>
      </c>
      <c r="L18" s="3">
        <f t="shared" si="3"/>
        <v>0</v>
      </c>
      <c r="O18" s="17"/>
      <c r="P18" s="17"/>
      <c r="Q18" s="17">
        <v>4</v>
      </c>
      <c r="R18" s="17">
        <v>7.0000000000000007E-2</v>
      </c>
    </row>
    <row r="19" spans="1:20" x14ac:dyDescent="0.35">
      <c r="A19" s="3">
        <v>1</v>
      </c>
      <c r="B19" s="3">
        <v>3</v>
      </c>
      <c r="C19" s="3">
        <v>13</v>
      </c>
      <c r="D19" s="20">
        <f t="shared" si="0"/>
        <v>13.899692864869344</v>
      </c>
      <c r="E19" s="20">
        <f t="shared" si="1"/>
        <v>13899692.864869345</v>
      </c>
      <c r="F19" s="3">
        <v>3</v>
      </c>
      <c r="G19" s="3">
        <f t="shared" ref="G19:G25" si="5">$R$17</f>
        <v>0.16</v>
      </c>
      <c r="H19" s="3">
        <f t="shared" si="4"/>
        <v>2223950.8583790953</v>
      </c>
      <c r="J19" s="3">
        <v>0.48</v>
      </c>
      <c r="K19" s="3">
        <f t="shared" si="2"/>
        <v>0</v>
      </c>
      <c r="L19" s="3">
        <f t="shared" si="3"/>
        <v>0</v>
      </c>
      <c r="O19" s="22" t="s">
        <v>32</v>
      </c>
      <c r="P19" s="17"/>
      <c r="Q19" s="17"/>
      <c r="R19" s="17"/>
      <c r="S19" s="19"/>
      <c r="T19" s="19"/>
    </row>
    <row r="20" spans="1:20" x14ac:dyDescent="0.35">
      <c r="A20" s="3">
        <v>1</v>
      </c>
      <c r="B20" s="3">
        <v>3</v>
      </c>
      <c r="C20" s="3">
        <v>2.5</v>
      </c>
      <c r="D20" s="20">
        <f t="shared" si="0"/>
        <v>0.51404189589013849</v>
      </c>
      <c r="E20" s="20">
        <f t="shared" si="1"/>
        <v>514041.89589013846</v>
      </c>
      <c r="F20" s="3">
        <v>3</v>
      </c>
      <c r="G20" s="3">
        <f t="shared" si="5"/>
        <v>0.16</v>
      </c>
      <c r="H20" s="3">
        <f t="shared" si="4"/>
        <v>82246.703342422159</v>
      </c>
      <c r="J20" s="3">
        <v>0.48</v>
      </c>
      <c r="K20" s="3">
        <f t="shared" si="2"/>
        <v>0</v>
      </c>
      <c r="L20" s="3">
        <f t="shared" si="3"/>
        <v>0</v>
      </c>
      <c r="O20" s="22" t="s">
        <v>63</v>
      </c>
      <c r="P20" s="17"/>
      <c r="Q20" s="17"/>
      <c r="R20" s="17"/>
      <c r="S20" s="22"/>
      <c r="T20" s="19"/>
    </row>
    <row r="21" spans="1:20" x14ac:dyDescent="0.35">
      <c r="A21" s="3">
        <v>1</v>
      </c>
      <c r="B21" s="3">
        <v>3</v>
      </c>
      <c r="C21" s="3">
        <v>4</v>
      </c>
      <c r="D21" s="20">
        <f t="shared" si="0"/>
        <v>1.3159472534787544</v>
      </c>
      <c r="E21" s="20">
        <f t="shared" si="1"/>
        <v>1315947.2534787543</v>
      </c>
      <c r="F21" s="3">
        <v>3</v>
      </c>
      <c r="G21" s="3">
        <f t="shared" si="5"/>
        <v>0.16</v>
      </c>
      <c r="H21" s="3">
        <f t="shared" si="4"/>
        <v>210551.56055660069</v>
      </c>
      <c r="J21" s="3">
        <v>0.48</v>
      </c>
      <c r="K21" s="3">
        <f t="shared" si="2"/>
        <v>0</v>
      </c>
      <c r="L21" s="3">
        <f t="shared" si="3"/>
        <v>0</v>
      </c>
      <c r="O21" s="22" t="s">
        <v>29</v>
      </c>
      <c r="P21" s="17"/>
      <c r="Q21" s="22"/>
      <c r="R21" s="22"/>
      <c r="S21" s="17"/>
      <c r="T21" s="19"/>
    </row>
    <row r="22" spans="1:20" x14ac:dyDescent="0.35">
      <c r="A22" s="3">
        <v>1</v>
      </c>
      <c r="B22" s="3">
        <v>3</v>
      </c>
      <c r="C22" s="3">
        <v>3</v>
      </c>
      <c r="D22" s="20">
        <f t="shared" si="0"/>
        <v>0.74022033008179933</v>
      </c>
      <c r="E22" s="20">
        <f t="shared" si="1"/>
        <v>740220.3300817993</v>
      </c>
      <c r="F22" s="3">
        <v>3</v>
      </c>
      <c r="G22" s="3">
        <f t="shared" si="5"/>
        <v>0.16</v>
      </c>
      <c r="H22" s="3">
        <f t="shared" si="4"/>
        <v>118435.25281308789</v>
      </c>
      <c r="J22" s="3">
        <v>0.48</v>
      </c>
      <c r="K22" s="3">
        <f t="shared" si="2"/>
        <v>0</v>
      </c>
      <c r="L22" s="3">
        <f t="shared" si="3"/>
        <v>0</v>
      </c>
      <c r="O22" s="22" t="s">
        <v>30</v>
      </c>
      <c r="P22" s="17"/>
      <c r="Q22" s="17"/>
      <c r="R22" s="17"/>
      <c r="S22" s="17"/>
      <c r="T22" s="19"/>
    </row>
    <row r="23" spans="1:20" x14ac:dyDescent="0.35">
      <c r="A23" s="3">
        <v>1</v>
      </c>
      <c r="B23" s="3">
        <v>3</v>
      </c>
      <c r="C23" s="3">
        <v>7</v>
      </c>
      <c r="D23" s="20">
        <f t="shared" si="0"/>
        <v>4.0300884637786858</v>
      </c>
      <c r="E23" s="20">
        <f t="shared" si="1"/>
        <v>4030088.4637786858</v>
      </c>
      <c r="F23" s="3">
        <v>3</v>
      </c>
      <c r="G23" s="3">
        <f t="shared" si="5"/>
        <v>0.16</v>
      </c>
      <c r="H23" s="3">
        <f t="shared" si="4"/>
        <v>644814.15420458978</v>
      </c>
      <c r="J23" s="3">
        <v>0.48</v>
      </c>
      <c r="K23" s="3">
        <f t="shared" si="2"/>
        <v>0</v>
      </c>
      <c r="L23" s="3">
        <f t="shared" si="3"/>
        <v>0</v>
      </c>
      <c r="O23" s="17">
        <v>3.1415926535900001</v>
      </c>
      <c r="P23" s="19"/>
      <c r="Q23" s="17"/>
      <c r="R23" s="22"/>
      <c r="S23" s="17"/>
      <c r="T23" s="19"/>
    </row>
    <row r="24" spans="1:20" x14ac:dyDescent="0.35">
      <c r="A24" s="3">
        <v>1</v>
      </c>
      <c r="B24" s="3">
        <v>3</v>
      </c>
      <c r="C24" s="3">
        <v>4</v>
      </c>
      <c r="D24" s="20">
        <f t="shared" si="0"/>
        <v>1.3159472534787544</v>
      </c>
      <c r="E24" s="20">
        <f t="shared" si="1"/>
        <v>1315947.2534787543</v>
      </c>
      <c r="F24" s="3">
        <v>3</v>
      </c>
      <c r="G24" s="3">
        <f t="shared" si="5"/>
        <v>0.16</v>
      </c>
      <c r="H24" s="3">
        <f t="shared" si="4"/>
        <v>210551.56055660069</v>
      </c>
      <c r="J24" s="3">
        <v>0.48</v>
      </c>
      <c r="K24" s="3">
        <f t="shared" si="2"/>
        <v>0</v>
      </c>
      <c r="L24" s="3">
        <f t="shared" si="3"/>
        <v>0</v>
      </c>
      <c r="O24" s="19"/>
      <c r="P24" s="19"/>
      <c r="Q24" s="17"/>
      <c r="R24" s="17"/>
      <c r="S24" s="17"/>
      <c r="T24" s="19"/>
    </row>
    <row r="25" spans="1:20" x14ac:dyDescent="0.35">
      <c r="A25" s="3">
        <v>1</v>
      </c>
      <c r="B25" s="3">
        <v>3</v>
      </c>
      <c r="C25" s="3">
        <v>3</v>
      </c>
      <c r="D25" s="20">
        <f t="shared" si="0"/>
        <v>0.74022033008179933</v>
      </c>
      <c r="E25" s="20">
        <f t="shared" si="1"/>
        <v>740220.3300817993</v>
      </c>
      <c r="F25" s="3">
        <v>3</v>
      </c>
      <c r="G25" s="3">
        <f t="shared" si="5"/>
        <v>0.16</v>
      </c>
      <c r="H25" s="3">
        <f t="shared" si="4"/>
        <v>118435.25281308789</v>
      </c>
      <c r="J25" s="3">
        <v>0.48</v>
      </c>
      <c r="K25" s="3">
        <f t="shared" si="2"/>
        <v>0</v>
      </c>
      <c r="L25" s="3">
        <f t="shared" si="3"/>
        <v>0</v>
      </c>
      <c r="O25" s="19"/>
      <c r="P25" s="19"/>
      <c r="Q25" s="19"/>
      <c r="R25" s="19"/>
      <c r="S25" s="19"/>
      <c r="T25" s="19"/>
    </row>
    <row r="26" spans="1:20" x14ac:dyDescent="0.35">
      <c r="A26" s="3">
        <v>1</v>
      </c>
      <c r="B26" s="3">
        <v>3</v>
      </c>
      <c r="C26" s="3">
        <v>6</v>
      </c>
      <c r="D26" s="20">
        <f t="shared" si="0"/>
        <v>2.9608813203271973</v>
      </c>
      <c r="E26" s="20">
        <f t="shared" si="1"/>
        <v>2960881.3203271972</v>
      </c>
      <c r="F26" s="3">
        <v>4</v>
      </c>
      <c r="G26" s="3">
        <f>$R$18</f>
        <v>7.0000000000000007E-2</v>
      </c>
      <c r="H26" s="3">
        <f t="shared" si="4"/>
        <v>207261.69242290381</v>
      </c>
      <c r="J26" s="3">
        <v>0.48</v>
      </c>
      <c r="K26" s="3">
        <f t="shared" si="2"/>
        <v>0</v>
      </c>
      <c r="L26" s="3">
        <f t="shared" si="3"/>
        <v>0</v>
      </c>
    </row>
    <row r="27" spans="1:20" x14ac:dyDescent="0.35">
      <c r="A27" s="3">
        <v>1</v>
      </c>
      <c r="B27" s="3">
        <v>3</v>
      </c>
      <c r="C27" s="3">
        <v>5</v>
      </c>
      <c r="D27" s="20">
        <f t="shared" si="0"/>
        <v>2.056167583560554</v>
      </c>
      <c r="E27" s="20">
        <f t="shared" si="1"/>
        <v>2056167.5835605538</v>
      </c>
      <c r="F27" s="3">
        <v>4</v>
      </c>
      <c r="G27" s="3">
        <f>$R$18</f>
        <v>7.0000000000000007E-2</v>
      </c>
      <c r="H27" s="3">
        <f t="shared" si="4"/>
        <v>143931.73084923878</v>
      </c>
      <c r="J27" s="3">
        <v>0.48</v>
      </c>
      <c r="K27" s="3">
        <f t="shared" si="2"/>
        <v>0</v>
      </c>
      <c r="L27" s="3">
        <f t="shared" si="3"/>
        <v>0</v>
      </c>
    </row>
    <row r="28" spans="1:20" x14ac:dyDescent="0.35">
      <c r="A28" s="3">
        <v>1</v>
      </c>
      <c r="B28" s="3">
        <v>3</v>
      </c>
      <c r="C28" s="3">
        <v>7</v>
      </c>
      <c r="D28" s="20">
        <f t="shared" si="0"/>
        <v>4.0300884637786858</v>
      </c>
      <c r="E28" s="20">
        <f t="shared" si="1"/>
        <v>4030088.4637786858</v>
      </c>
      <c r="F28" s="3">
        <v>4</v>
      </c>
      <c r="G28" s="3">
        <f>$R$18</f>
        <v>7.0000000000000007E-2</v>
      </c>
      <c r="H28" s="3">
        <f t="shared" si="4"/>
        <v>282106.19246450806</v>
      </c>
      <c r="I28" s="3">
        <f>SUM(H17:H28)</f>
        <v>19029419.752336223</v>
      </c>
      <c r="J28" s="3">
        <v>0.48</v>
      </c>
      <c r="K28" s="3">
        <f t="shared" si="2"/>
        <v>9134121.4811213873</v>
      </c>
      <c r="L28" s="3">
        <f t="shared" si="3"/>
        <v>9.1341214811213867</v>
      </c>
    </row>
    <row r="29" spans="1:20" x14ac:dyDescent="0.35">
      <c r="A29" s="3">
        <v>1</v>
      </c>
      <c r="B29" s="3">
        <v>4</v>
      </c>
      <c r="C29" s="3">
        <v>4</v>
      </c>
      <c r="D29" s="20">
        <f t="shared" si="0"/>
        <v>1.3159472534787544</v>
      </c>
      <c r="E29" s="20">
        <f t="shared" si="1"/>
        <v>1315947.2534787543</v>
      </c>
      <c r="F29" s="3">
        <v>1</v>
      </c>
      <c r="G29" s="20">
        <f>$R$15</f>
        <v>0.69</v>
      </c>
      <c r="H29" s="3">
        <f t="shared" si="4"/>
        <v>908003.60490034043</v>
      </c>
      <c r="J29" s="3">
        <v>0.48</v>
      </c>
      <c r="K29" s="3">
        <f t="shared" si="2"/>
        <v>0</v>
      </c>
      <c r="L29" s="3">
        <f t="shared" si="3"/>
        <v>0</v>
      </c>
    </row>
    <row r="30" spans="1:20" x14ac:dyDescent="0.35">
      <c r="A30" s="3">
        <v>1</v>
      </c>
      <c r="B30" s="3">
        <v>4</v>
      </c>
      <c r="C30" s="3">
        <v>9</v>
      </c>
      <c r="D30" s="20">
        <f t="shared" si="0"/>
        <v>6.6619829707361937</v>
      </c>
      <c r="E30" s="20">
        <f t="shared" si="1"/>
        <v>6661982.9707361935</v>
      </c>
      <c r="F30" s="3">
        <v>2</v>
      </c>
      <c r="G30" s="3">
        <f t="shared" ref="G30:G35" si="6">$R$16</f>
        <v>0.39</v>
      </c>
      <c r="H30" s="3">
        <f t="shared" si="4"/>
        <v>2598173.3585871155</v>
      </c>
      <c r="J30" s="3">
        <v>0.48</v>
      </c>
      <c r="K30" s="3">
        <f t="shared" si="2"/>
        <v>0</v>
      </c>
      <c r="L30" s="3">
        <f t="shared" si="3"/>
        <v>0</v>
      </c>
    </row>
    <row r="31" spans="1:20" x14ac:dyDescent="0.35">
      <c r="A31" s="3">
        <v>1</v>
      </c>
      <c r="B31" s="3">
        <v>4</v>
      </c>
      <c r="C31" s="3">
        <v>24.5</v>
      </c>
      <c r="D31" s="20">
        <f t="shared" si="0"/>
        <v>49.368583681288897</v>
      </c>
      <c r="E31" s="20">
        <f t="shared" si="1"/>
        <v>49368583.681288898</v>
      </c>
      <c r="F31" s="3">
        <v>2</v>
      </c>
      <c r="G31" s="3">
        <f t="shared" si="6"/>
        <v>0.39</v>
      </c>
      <c r="H31" s="3">
        <f t="shared" si="4"/>
        <v>19253747.63570267</v>
      </c>
      <c r="J31" s="3">
        <v>0.48</v>
      </c>
      <c r="K31" s="3">
        <f t="shared" si="2"/>
        <v>0</v>
      </c>
      <c r="L31" s="3">
        <f t="shared" si="3"/>
        <v>0</v>
      </c>
    </row>
    <row r="32" spans="1:20" x14ac:dyDescent="0.35">
      <c r="A32" s="3">
        <v>1</v>
      </c>
      <c r="B32" s="3">
        <v>4</v>
      </c>
      <c r="C32" s="3">
        <v>9</v>
      </c>
      <c r="D32" s="20">
        <f t="shared" si="0"/>
        <v>6.6619829707361937</v>
      </c>
      <c r="E32" s="20">
        <f t="shared" si="1"/>
        <v>6661982.9707361935</v>
      </c>
      <c r="F32" s="3">
        <v>2</v>
      </c>
      <c r="G32" s="3">
        <f t="shared" si="6"/>
        <v>0.39</v>
      </c>
      <c r="H32" s="3">
        <f t="shared" si="4"/>
        <v>2598173.3585871155</v>
      </c>
      <c r="J32" s="3">
        <v>0.48</v>
      </c>
      <c r="K32" s="3">
        <f t="shared" si="2"/>
        <v>0</v>
      </c>
      <c r="L32" s="3">
        <f t="shared" si="3"/>
        <v>0</v>
      </c>
    </row>
    <row r="33" spans="1:13" x14ac:dyDescent="0.35">
      <c r="A33" s="3">
        <v>1</v>
      </c>
      <c r="B33" s="3">
        <v>4</v>
      </c>
      <c r="C33" s="3">
        <v>9</v>
      </c>
      <c r="D33" s="20">
        <f t="shared" si="0"/>
        <v>6.6619829707361937</v>
      </c>
      <c r="E33" s="20">
        <f t="shared" si="1"/>
        <v>6661982.9707361935</v>
      </c>
      <c r="F33" s="3">
        <v>2</v>
      </c>
      <c r="G33" s="3">
        <f t="shared" si="6"/>
        <v>0.39</v>
      </c>
      <c r="H33" s="3">
        <f t="shared" si="4"/>
        <v>2598173.3585871155</v>
      </c>
      <c r="J33" s="3">
        <v>0.48</v>
      </c>
      <c r="K33" s="3">
        <f t="shared" si="2"/>
        <v>0</v>
      </c>
      <c r="L33" s="3">
        <f t="shared" si="3"/>
        <v>0</v>
      </c>
    </row>
    <row r="34" spans="1:13" x14ac:dyDescent="0.35">
      <c r="A34" s="3">
        <v>1</v>
      </c>
      <c r="B34" s="3">
        <v>4</v>
      </c>
      <c r="C34" s="3">
        <v>10</v>
      </c>
      <c r="D34" s="20">
        <f t="shared" ref="D34:D65" si="7">$O$23^2*C34^2/(8*15)</f>
        <v>8.2246703342422158</v>
      </c>
      <c r="E34" s="20">
        <f t="shared" ref="E34:E65" si="8">D34*1000000</f>
        <v>8224670.3342422154</v>
      </c>
      <c r="F34" s="3">
        <v>2</v>
      </c>
      <c r="G34" s="3">
        <f t="shared" si="6"/>
        <v>0.39</v>
      </c>
      <c r="H34" s="3">
        <f t="shared" ref="H34:H65" si="9">E34*G34</f>
        <v>3207621.4303544643</v>
      </c>
      <c r="J34" s="3">
        <v>0.48</v>
      </c>
      <c r="K34" s="3">
        <f t="shared" ref="K34:K65" si="10">I34*J34</f>
        <v>0</v>
      </c>
      <c r="L34" s="3">
        <f t="shared" ref="L34:L65" si="11">K34/1000000</f>
        <v>0</v>
      </c>
    </row>
    <row r="35" spans="1:13" x14ac:dyDescent="0.35">
      <c r="A35" s="3">
        <v>1</v>
      </c>
      <c r="B35" s="3">
        <v>4</v>
      </c>
      <c r="C35" s="3">
        <v>4</v>
      </c>
      <c r="D35" s="20">
        <f t="shared" si="7"/>
        <v>1.3159472534787544</v>
      </c>
      <c r="E35" s="20">
        <f t="shared" si="8"/>
        <v>1315947.2534787543</v>
      </c>
      <c r="F35" s="3">
        <v>2</v>
      </c>
      <c r="G35" s="3">
        <f t="shared" si="6"/>
        <v>0.39</v>
      </c>
      <c r="H35" s="3">
        <f t="shared" si="9"/>
        <v>513219.42885671422</v>
      </c>
      <c r="J35" s="3">
        <v>0.48</v>
      </c>
      <c r="K35" s="3">
        <f t="shared" si="10"/>
        <v>0</v>
      </c>
      <c r="L35" s="3">
        <f t="shared" si="11"/>
        <v>0</v>
      </c>
    </row>
    <row r="36" spans="1:13" x14ac:dyDescent="0.35">
      <c r="A36" s="3">
        <v>1</v>
      </c>
      <c r="B36" s="3">
        <v>4</v>
      </c>
      <c r="C36" s="3">
        <v>9</v>
      </c>
      <c r="D36" s="20">
        <f t="shared" si="7"/>
        <v>6.6619829707361937</v>
      </c>
      <c r="E36" s="20">
        <f t="shared" si="8"/>
        <v>6661982.9707361935</v>
      </c>
      <c r="F36" s="3">
        <v>3</v>
      </c>
      <c r="G36" s="3">
        <f>$R$17</f>
        <v>0.16</v>
      </c>
      <c r="H36" s="3">
        <f t="shared" si="9"/>
        <v>1065917.2753177909</v>
      </c>
      <c r="J36" s="3">
        <v>0.48</v>
      </c>
      <c r="K36" s="3">
        <f t="shared" si="10"/>
        <v>0</v>
      </c>
      <c r="L36" s="3">
        <f t="shared" si="11"/>
        <v>0</v>
      </c>
    </row>
    <row r="37" spans="1:13" x14ac:dyDescent="0.35">
      <c r="A37" s="3">
        <v>1</v>
      </c>
      <c r="B37" s="3">
        <v>4</v>
      </c>
      <c r="C37" s="3">
        <v>10</v>
      </c>
      <c r="D37" s="20">
        <f t="shared" si="7"/>
        <v>8.2246703342422158</v>
      </c>
      <c r="E37" s="20">
        <f t="shared" si="8"/>
        <v>8224670.3342422154</v>
      </c>
      <c r="F37" s="3">
        <v>3</v>
      </c>
      <c r="G37" s="3">
        <f>$R$17</f>
        <v>0.16</v>
      </c>
      <c r="H37" s="3">
        <f t="shared" si="9"/>
        <v>1315947.2534787545</v>
      </c>
      <c r="J37" s="3">
        <v>0.48</v>
      </c>
      <c r="K37" s="3">
        <f t="shared" si="10"/>
        <v>0</v>
      </c>
      <c r="L37" s="3">
        <f t="shared" si="11"/>
        <v>0</v>
      </c>
    </row>
    <row r="38" spans="1:13" x14ac:dyDescent="0.35">
      <c r="A38" s="3">
        <v>1</v>
      </c>
      <c r="B38" s="3">
        <v>4</v>
      </c>
      <c r="C38" s="3">
        <v>5</v>
      </c>
      <c r="D38" s="20">
        <f t="shared" si="7"/>
        <v>2.056167583560554</v>
      </c>
      <c r="E38" s="20">
        <f t="shared" si="8"/>
        <v>2056167.5835605538</v>
      </c>
      <c r="F38" s="3">
        <v>3</v>
      </c>
      <c r="G38" s="3">
        <f>$R$17</f>
        <v>0.16</v>
      </c>
      <c r="H38" s="3">
        <f t="shared" si="9"/>
        <v>328986.81336968864</v>
      </c>
      <c r="J38" s="3">
        <v>0.48</v>
      </c>
      <c r="K38" s="3">
        <f t="shared" si="10"/>
        <v>0</v>
      </c>
      <c r="L38" s="3">
        <f t="shared" si="11"/>
        <v>0</v>
      </c>
    </row>
    <row r="39" spans="1:13" x14ac:dyDescent="0.35">
      <c r="A39" s="3">
        <v>1</v>
      </c>
      <c r="B39" s="3">
        <v>4</v>
      </c>
      <c r="C39" s="3">
        <v>9</v>
      </c>
      <c r="D39" s="20">
        <f t="shared" si="7"/>
        <v>6.6619829707361937</v>
      </c>
      <c r="E39" s="20">
        <f t="shared" si="8"/>
        <v>6661982.9707361935</v>
      </c>
      <c r="F39" s="3">
        <v>3</v>
      </c>
      <c r="G39" s="3">
        <f>$R$17</f>
        <v>0.16</v>
      </c>
      <c r="H39" s="3">
        <f t="shared" si="9"/>
        <v>1065917.2753177909</v>
      </c>
      <c r="J39" s="3">
        <v>0.48</v>
      </c>
      <c r="K39" s="3">
        <f t="shared" si="10"/>
        <v>0</v>
      </c>
      <c r="L39" s="3">
        <f t="shared" si="11"/>
        <v>0</v>
      </c>
    </row>
    <row r="40" spans="1:13" x14ac:dyDescent="0.35">
      <c r="A40" s="3">
        <v>1</v>
      </c>
      <c r="B40" s="3">
        <v>4</v>
      </c>
      <c r="C40" s="3">
        <v>4</v>
      </c>
      <c r="D40" s="20">
        <f t="shared" si="7"/>
        <v>1.3159472534787544</v>
      </c>
      <c r="E40" s="20">
        <f t="shared" si="8"/>
        <v>1315947.2534787543</v>
      </c>
      <c r="F40" s="3">
        <v>3</v>
      </c>
      <c r="G40" s="3">
        <f>$R$17</f>
        <v>0.16</v>
      </c>
      <c r="H40" s="3">
        <f t="shared" si="9"/>
        <v>210551.56055660069</v>
      </c>
      <c r="J40" s="3">
        <v>0.48</v>
      </c>
      <c r="K40" s="3">
        <f t="shared" si="10"/>
        <v>0</v>
      </c>
      <c r="L40" s="3">
        <f t="shared" si="11"/>
        <v>0</v>
      </c>
    </row>
    <row r="41" spans="1:13" x14ac:dyDescent="0.35">
      <c r="A41" s="3">
        <v>1</v>
      </c>
      <c r="B41" s="3">
        <v>4</v>
      </c>
      <c r="C41" s="3">
        <v>17</v>
      </c>
      <c r="D41" s="20">
        <f t="shared" si="7"/>
        <v>23.769297265960002</v>
      </c>
      <c r="E41" s="20">
        <f t="shared" si="8"/>
        <v>23769297.265960004</v>
      </c>
      <c r="F41" s="3">
        <v>4</v>
      </c>
      <c r="G41" s="3">
        <f>$R$18</f>
        <v>7.0000000000000007E-2</v>
      </c>
      <c r="H41" s="3">
        <f t="shared" si="9"/>
        <v>1663850.8086172005</v>
      </c>
      <c r="J41" s="3">
        <v>0.48</v>
      </c>
      <c r="K41" s="3">
        <f t="shared" si="10"/>
        <v>0</v>
      </c>
      <c r="L41" s="3">
        <f t="shared" si="11"/>
        <v>0</v>
      </c>
    </row>
    <row r="42" spans="1:13" x14ac:dyDescent="0.35">
      <c r="A42" s="3">
        <v>1</v>
      </c>
      <c r="B42" s="3">
        <v>4</v>
      </c>
      <c r="C42" s="3">
        <v>5</v>
      </c>
      <c r="D42" s="20">
        <f t="shared" si="7"/>
        <v>2.056167583560554</v>
      </c>
      <c r="E42" s="20">
        <f t="shared" si="8"/>
        <v>2056167.5835605538</v>
      </c>
      <c r="F42" s="3">
        <v>4</v>
      </c>
      <c r="G42" s="3">
        <f>$R$18</f>
        <v>7.0000000000000007E-2</v>
      </c>
      <c r="H42" s="3">
        <f t="shared" si="9"/>
        <v>143931.73084923878</v>
      </c>
      <c r="J42" s="3">
        <v>0.48</v>
      </c>
      <c r="K42" s="3">
        <f t="shared" si="10"/>
        <v>0</v>
      </c>
      <c r="L42" s="3">
        <f t="shared" si="11"/>
        <v>0</v>
      </c>
    </row>
    <row r="43" spans="1:13" x14ac:dyDescent="0.35">
      <c r="A43" s="3">
        <v>1</v>
      </c>
      <c r="B43" s="3">
        <v>4</v>
      </c>
      <c r="C43" s="3">
        <v>4</v>
      </c>
      <c r="D43" s="20">
        <f t="shared" si="7"/>
        <v>1.3159472534787544</v>
      </c>
      <c r="E43" s="20">
        <f t="shared" si="8"/>
        <v>1315947.2534787543</v>
      </c>
      <c r="F43" s="3">
        <v>4</v>
      </c>
      <c r="G43" s="3">
        <f>$R$18</f>
        <v>7.0000000000000007E-2</v>
      </c>
      <c r="H43" s="3">
        <f t="shared" si="9"/>
        <v>92116.307743512807</v>
      </c>
      <c r="I43" s="3">
        <f>SUM(H29:H43)</f>
        <v>37564331.200826108</v>
      </c>
      <c r="J43" s="3">
        <v>0.48</v>
      </c>
      <c r="K43" s="3">
        <f t="shared" si="10"/>
        <v>18030878.976396531</v>
      </c>
      <c r="L43" s="3">
        <f t="shared" si="11"/>
        <v>18.030878976396529</v>
      </c>
    </row>
    <row r="44" spans="1:13" x14ac:dyDescent="0.35">
      <c r="A44" s="3">
        <v>1</v>
      </c>
      <c r="B44" s="3">
        <v>5</v>
      </c>
      <c r="C44" s="3">
        <v>3</v>
      </c>
      <c r="D44" s="20">
        <f t="shared" si="7"/>
        <v>0.74022033008179933</v>
      </c>
      <c r="E44" s="20">
        <f t="shared" si="8"/>
        <v>740220.3300817993</v>
      </c>
      <c r="F44" s="3">
        <v>2</v>
      </c>
      <c r="G44" s="3">
        <f>$R$16</f>
        <v>0.39</v>
      </c>
      <c r="H44" s="3">
        <f t="shared" si="9"/>
        <v>288685.92873190175</v>
      </c>
      <c r="J44" s="3">
        <v>0.48</v>
      </c>
      <c r="K44" s="3">
        <f t="shared" si="10"/>
        <v>0</v>
      </c>
      <c r="L44" s="3">
        <f t="shared" si="11"/>
        <v>0</v>
      </c>
    </row>
    <row r="45" spans="1:13" x14ac:dyDescent="0.35">
      <c r="A45" s="3">
        <v>1</v>
      </c>
      <c r="B45" s="3">
        <v>5</v>
      </c>
      <c r="C45" s="3">
        <v>5</v>
      </c>
      <c r="D45" s="20">
        <f t="shared" si="7"/>
        <v>2.056167583560554</v>
      </c>
      <c r="E45" s="20">
        <f t="shared" si="8"/>
        <v>2056167.5835605538</v>
      </c>
      <c r="F45" s="3">
        <v>3</v>
      </c>
      <c r="G45" s="3">
        <f>$R$17</f>
        <v>0.16</v>
      </c>
      <c r="H45" s="3">
        <f t="shared" si="9"/>
        <v>328986.81336968864</v>
      </c>
      <c r="J45" s="3">
        <v>0.48</v>
      </c>
      <c r="K45" s="3">
        <f t="shared" si="10"/>
        <v>0</v>
      </c>
      <c r="L45" s="3">
        <f t="shared" si="11"/>
        <v>0</v>
      </c>
    </row>
    <row r="46" spans="1:13" x14ac:dyDescent="0.35">
      <c r="A46" s="3">
        <v>1</v>
      </c>
      <c r="B46" s="3">
        <v>5</v>
      </c>
      <c r="C46" s="3">
        <v>5</v>
      </c>
      <c r="D46" s="20">
        <f t="shared" si="7"/>
        <v>2.056167583560554</v>
      </c>
      <c r="E46" s="20">
        <f t="shared" si="8"/>
        <v>2056167.5835605538</v>
      </c>
      <c r="F46" s="3">
        <v>3</v>
      </c>
      <c r="G46" s="3">
        <f>$R$17</f>
        <v>0.16</v>
      </c>
      <c r="H46" s="3">
        <f t="shared" si="9"/>
        <v>328986.81336968864</v>
      </c>
      <c r="I46" s="3">
        <f>SUM(H44:H46)</f>
        <v>946659.55547127896</v>
      </c>
      <c r="J46" s="3">
        <v>0.48</v>
      </c>
      <c r="K46" s="3">
        <f t="shared" si="10"/>
        <v>454396.58662621386</v>
      </c>
      <c r="L46" s="3">
        <f t="shared" si="11"/>
        <v>0.45439658662621385</v>
      </c>
      <c r="M46" s="3">
        <f>SUM(L2:L46)/5</f>
        <v>10.151015247026429</v>
      </c>
    </row>
    <row r="47" spans="1:13" x14ac:dyDescent="0.35">
      <c r="A47" s="3">
        <v>2</v>
      </c>
      <c r="B47" s="3">
        <v>1</v>
      </c>
      <c r="C47" s="3">
        <v>4</v>
      </c>
      <c r="D47" s="20">
        <f t="shared" si="7"/>
        <v>1.3159472534787544</v>
      </c>
      <c r="E47" s="20">
        <f t="shared" si="8"/>
        <v>1315947.2534787543</v>
      </c>
      <c r="F47" s="3">
        <v>2</v>
      </c>
      <c r="G47" s="3">
        <f>$R$16</f>
        <v>0.39</v>
      </c>
      <c r="H47" s="3">
        <f t="shared" si="9"/>
        <v>513219.42885671422</v>
      </c>
      <c r="I47" s="3">
        <f>H47</f>
        <v>513219.42885671422</v>
      </c>
      <c r="J47" s="3">
        <v>0.48</v>
      </c>
      <c r="K47" s="3">
        <f t="shared" si="10"/>
        <v>246345.32585122282</v>
      </c>
      <c r="L47" s="3">
        <f t="shared" si="11"/>
        <v>0.24634532585122282</v>
      </c>
    </row>
    <row r="48" spans="1:13" x14ac:dyDescent="0.35">
      <c r="A48" s="3">
        <v>2</v>
      </c>
      <c r="B48" s="3">
        <v>2</v>
      </c>
      <c r="C48" s="3">
        <v>4</v>
      </c>
      <c r="D48" s="20">
        <f t="shared" si="7"/>
        <v>1.3159472534787544</v>
      </c>
      <c r="E48" s="20">
        <f t="shared" si="8"/>
        <v>1315947.2534787543</v>
      </c>
      <c r="F48" s="3">
        <v>1</v>
      </c>
      <c r="G48" s="20">
        <f>$R$15</f>
        <v>0.69</v>
      </c>
      <c r="H48" s="3">
        <f t="shared" si="9"/>
        <v>908003.60490034043</v>
      </c>
      <c r="J48" s="3">
        <v>0.48</v>
      </c>
      <c r="K48" s="3">
        <f t="shared" si="10"/>
        <v>0</v>
      </c>
      <c r="L48" s="3">
        <f t="shared" si="11"/>
        <v>0</v>
      </c>
    </row>
    <row r="49" spans="1:13" x14ac:dyDescent="0.35">
      <c r="A49" s="3">
        <v>2</v>
      </c>
      <c r="B49" s="3">
        <v>2</v>
      </c>
      <c r="C49" s="3">
        <v>3</v>
      </c>
      <c r="D49" s="20">
        <f t="shared" si="7"/>
        <v>0.74022033008179933</v>
      </c>
      <c r="E49" s="20">
        <f t="shared" si="8"/>
        <v>740220.3300817993</v>
      </c>
      <c r="F49" s="3">
        <v>1</v>
      </c>
      <c r="G49" s="20">
        <f>$R$15</f>
        <v>0.69</v>
      </c>
      <c r="H49" s="3">
        <f t="shared" si="9"/>
        <v>510752.0277564415</v>
      </c>
      <c r="J49" s="3">
        <v>0.48</v>
      </c>
      <c r="K49" s="3">
        <f t="shared" si="10"/>
        <v>0</v>
      </c>
      <c r="L49" s="3">
        <f t="shared" si="11"/>
        <v>0</v>
      </c>
    </row>
    <row r="50" spans="1:13" x14ac:dyDescent="0.35">
      <c r="A50" s="3">
        <v>2</v>
      </c>
      <c r="B50" s="3">
        <v>2</v>
      </c>
      <c r="C50" s="3">
        <v>8.4</v>
      </c>
      <c r="D50" s="20">
        <f t="shared" si="7"/>
        <v>5.803327387841307</v>
      </c>
      <c r="E50" s="20">
        <f t="shared" si="8"/>
        <v>5803327.3878413066</v>
      </c>
      <c r="F50" s="3">
        <v>1</v>
      </c>
      <c r="G50" s="20">
        <f>$R$15</f>
        <v>0.69</v>
      </c>
      <c r="H50" s="3">
        <f t="shared" si="9"/>
        <v>4004295.8976105014</v>
      </c>
      <c r="J50" s="3">
        <v>0.48</v>
      </c>
      <c r="K50" s="3">
        <f t="shared" si="10"/>
        <v>0</v>
      </c>
      <c r="L50" s="3">
        <f t="shared" si="11"/>
        <v>0</v>
      </c>
    </row>
    <row r="51" spans="1:13" x14ac:dyDescent="0.35">
      <c r="A51" s="3">
        <v>2</v>
      </c>
      <c r="B51" s="3">
        <v>2</v>
      </c>
      <c r="C51" s="3">
        <v>5</v>
      </c>
      <c r="D51" s="20">
        <f t="shared" si="7"/>
        <v>2.056167583560554</v>
      </c>
      <c r="E51" s="20">
        <f t="shared" si="8"/>
        <v>2056167.5835605538</v>
      </c>
      <c r="F51" s="3">
        <v>3</v>
      </c>
      <c r="G51" s="3">
        <f>$R$17</f>
        <v>0.16</v>
      </c>
      <c r="H51" s="3">
        <f t="shared" si="9"/>
        <v>328986.81336968864</v>
      </c>
      <c r="J51" s="3">
        <v>0.48</v>
      </c>
      <c r="K51" s="3">
        <f t="shared" si="10"/>
        <v>0</v>
      </c>
      <c r="L51" s="3">
        <f t="shared" si="11"/>
        <v>0</v>
      </c>
    </row>
    <row r="52" spans="1:13" x14ac:dyDescent="0.35">
      <c r="A52" s="3">
        <v>2</v>
      </c>
      <c r="B52" s="3">
        <v>2</v>
      </c>
      <c r="C52" s="3">
        <v>6</v>
      </c>
      <c r="D52" s="20">
        <f t="shared" si="7"/>
        <v>2.9608813203271973</v>
      </c>
      <c r="E52" s="20">
        <f t="shared" si="8"/>
        <v>2960881.3203271972</v>
      </c>
      <c r="F52" s="3">
        <v>3</v>
      </c>
      <c r="G52" s="3">
        <f>$R$17</f>
        <v>0.16</v>
      </c>
      <c r="H52" s="3">
        <f t="shared" si="9"/>
        <v>473741.01125235157</v>
      </c>
      <c r="I52" s="3">
        <f>SUM(H48:H52)</f>
        <v>6225779.3548893239</v>
      </c>
      <c r="J52" s="3">
        <v>0.48</v>
      </c>
      <c r="K52" s="3">
        <f t="shared" si="10"/>
        <v>2988374.0903468756</v>
      </c>
      <c r="L52" s="3">
        <f t="shared" si="11"/>
        <v>2.9883740903468756</v>
      </c>
    </row>
    <row r="53" spans="1:13" x14ac:dyDescent="0.35">
      <c r="A53" s="3">
        <v>2</v>
      </c>
      <c r="B53" s="3">
        <v>3</v>
      </c>
      <c r="C53" s="3">
        <v>19</v>
      </c>
      <c r="D53" s="20">
        <f t="shared" si="7"/>
        <v>29.691059906614395</v>
      </c>
      <c r="E53" s="20">
        <f t="shared" si="8"/>
        <v>29691059.906614397</v>
      </c>
      <c r="F53" s="3">
        <v>3</v>
      </c>
      <c r="G53" s="3">
        <f>$R$17</f>
        <v>0.16</v>
      </c>
      <c r="H53" s="3">
        <f t="shared" si="9"/>
        <v>4750569.5850583035</v>
      </c>
      <c r="J53" s="3">
        <v>0.48</v>
      </c>
      <c r="K53" s="3">
        <f t="shared" si="10"/>
        <v>0</v>
      </c>
      <c r="L53" s="3">
        <f t="shared" si="11"/>
        <v>0</v>
      </c>
    </row>
    <row r="54" spans="1:13" x14ac:dyDescent="0.35">
      <c r="A54" s="3">
        <v>2</v>
      </c>
      <c r="B54" s="3">
        <v>3</v>
      </c>
      <c r="C54" s="3">
        <v>3</v>
      </c>
      <c r="D54" s="20">
        <f t="shared" si="7"/>
        <v>0.74022033008179933</v>
      </c>
      <c r="E54" s="20">
        <f t="shared" si="8"/>
        <v>740220.3300817993</v>
      </c>
      <c r="F54" s="3">
        <v>3</v>
      </c>
      <c r="G54" s="3">
        <f>$R$17</f>
        <v>0.16</v>
      </c>
      <c r="H54" s="3">
        <f t="shared" si="9"/>
        <v>118435.25281308789</v>
      </c>
      <c r="I54" s="3">
        <f>SUM(H53:H54)</f>
        <v>4869004.8378713913</v>
      </c>
      <c r="J54" s="3">
        <v>0.48</v>
      </c>
      <c r="K54" s="3">
        <f t="shared" si="10"/>
        <v>2337122.3221782679</v>
      </c>
      <c r="L54" s="3">
        <f t="shared" si="11"/>
        <v>2.337122322178268</v>
      </c>
    </row>
    <row r="55" spans="1:13" x14ac:dyDescent="0.35">
      <c r="A55" s="3">
        <v>2</v>
      </c>
      <c r="B55" s="3">
        <v>4</v>
      </c>
      <c r="C55" s="3">
        <v>3</v>
      </c>
      <c r="D55" s="20">
        <f t="shared" si="7"/>
        <v>0.74022033008179933</v>
      </c>
      <c r="E55" s="20">
        <f t="shared" si="8"/>
        <v>740220.3300817993</v>
      </c>
      <c r="F55" s="3">
        <v>2</v>
      </c>
      <c r="G55" s="3">
        <f>$R$16</f>
        <v>0.39</v>
      </c>
      <c r="H55" s="3">
        <f t="shared" si="9"/>
        <v>288685.92873190175</v>
      </c>
      <c r="J55" s="3">
        <v>0.48</v>
      </c>
      <c r="K55" s="3">
        <f t="shared" si="10"/>
        <v>0</v>
      </c>
      <c r="L55" s="3">
        <f t="shared" si="11"/>
        <v>0</v>
      </c>
    </row>
    <row r="56" spans="1:13" x14ac:dyDescent="0.35">
      <c r="A56" s="3">
        <v>2</v>
      </c>
      <c r="B56" s="3">
        <v>4</v>
      </c>
      <c r="C56" s="3">
        <v>11</v>
      </c>
      <c r="D56" s="20">
        <f t="shared" si="7"/>
        <v>9.9518511044330804</v>
      </c>
      <c r="E56" s="20">
        <f t="shared" si="8"/>
        <v>9951851.1044330802</v>
      </c>
      <c r="F56" s="3">
        <v>3</v>
      </c>
      <c r="G56" s="3">
        <f>$R$17</f>
        <v>0.16</v>
      </c>
      <c r="H56" s="3">
        <f t="shared" si="9"/>
        <v>1592296.1767092929</v>
      </c>
      <c r="J56" s="3">
        <v>0.48</v>
      </c>
      <c r="K56" s="3">
        <f t="shared" si="10"/>
        <v>0</v>
      </c>
      <c r="L56" s="3">
        <f t="shared" si="11"/>
        <v>0</v>
      </c>
    </row>
    <row r="57" spans="1:13" x14ac:dyDescent="0.35">
      <c r="A57" s="3">
        <v>2</v>
      </c>
      <c r="B57" s="3">
        <v>4</v>
      </c>
      <c r="C57" s="3">
        <v>3.5</v>
      </c>
      <c r="D57" s="20">
        <f t="shared" si="7"/>
        <v>1.0075221159446714</v>
      </c>
      <c r="E57" s="20">
        <f t="shared" si="8"/>
        <v>1007522.1159446714</v>
      </c>
      <c r="F57" s="3">
        <v>3</v>
      </c>
      <c r="G57" s="3">
        <f>$R$17</f>
        <v>0.16</v>
      </c>
      <c r="H57" s="3">
        <f t="shared" si="9"/>
        <v>161203.53855114745</v>
      </c>
      <c r="I57" s="3">
        <f>SUM(H55:H57)</f>
        <v>2042185.6439923421</v>
      </c>
      <c r="J57" s="3">
        <v>0.48</v>
      </c>
      <c r="K57" s="3">
        <f t="shared" si="10"/>
        <v>980249.10911632411</v>
      </c>
      <c r="L57" s="3">
        <f t="shared" si="11"/>
        <v>0.98024910911632412</v>
      </c>
    </row>
    <row r="58" spans="1:13" x14ac:dyDescent="0.35">
      <c r="A58" s="3">
        <v>2</v>
      </c>
      <c r="B58" s="3">
        <v>5</v>
      </c>
      <c r="C58" s="3">
        <v>2.5</v>
      </c>
      <c r="D58" s="20">
        <f t="shared" si="7"/>
        <v>0.51404189589013849</v>
      </c>
      <c r="E58" s="20">
        <f t="shared" si="8"/>
        <v>514041.89589013846</v>
      </c>
      <c r="F58" s="3">
        <v>2</v>
      </c>
      <c r="G58" s="3">
        <f>$R$16</f>
        <v>0.39</v>
      </c>
      <c r="H58" s="3">
        <f t="shared" si="9"/>
        <v>200476.33939715402</v>
      </c>
      <c r="J58" s="3">
        <v>0.48</v>
      </c>
      <c r="K58" s="3">
        <f t="shared" si="10"/>
        <v>0</v>
      </c>
      <c r="L58" s="3">
        <f t="shared" si="11"/>
        <v>0</v>
      </c>
    </row>
    <row r="59" spans="1:13" x14ac:dyDescent="0.35">
      <c r="A59" s="3">
        <v>2</v>
      </c>
      <c r="B59" s="3">
        <v>5</v>
      </c>
      <c r="C59" s="3">
        <v>2.5</v>
      </c>
      <c r="D59" s="20">
        <f t="shared" si="7"/>
        <v>0.51404189589013849</v>
      </c>
      <c r="E59" s="20">
        <f t="shared" si="8"/>
        <v>514041.89589013846</v>
      </c>
      <c r="F59" s="3">
        <v>3</v>
      </c>
      <c r="G59" s="3">
        <f>$R$17</f>
        <v>0.16</v>
      </c>
      <c r="H59" s="3">
        <f t="shared" si="9"/>
        <v>82246.703342422159</v>
      </c>
      <c r="I59" s="3">
        <f>SUM(H58:H59)</f>
        <v>282723.04273957619</v>
      </c>
      <c r="J59" s="3">
        <v>0.48</v>
      </c>
      <c r="K59" s="3">
        <f t="shared" si="10"/>
        <v>135707.06051499656</v>
      </c>
      <c r="L59" s="3">
        <f t="shared" si="11"/>
        <v>0.13570706051499656</v>
      </c>
      <c r="M59" s="3">
        <f>SUM(L47:L59)/5</f>
        <v>1.3375595816015375</v>
      </c>
    </row>
    <row r="60" spans="1:13" x14ac:dyDescent="0.35">
      <c r="A60" s="3">
        <v>3</v>
      </c>
      <c r="B60" s="3">
        <v>1</v>
      </c>
      <c r="C60" s="3">
        <v>3</v>
      </c>
      <c r="D60" s="20">
        <f t="shared" si="7"/>
        <v>0.74022033008179933</v>
      </c>
      <c r="E60" s="20">
        <f t="shared" si="8"/>
        <v>740220.3300817993</v>
      </c>
      <c r="F60" s="3">
        <v>1</v>
      </c>
      <c r="G60" s="20">
        <f>$R$15</f>
        <v>0.69</v>
      </c>
      <c r="H60" s="3">
        <f t="shared" si="9"/>
        <v>510752.0277564415</v>
      </c>
      <c r="J60" s="3">
        <v>0.48</v>
      </c>
      <c r="K60" s="3">
        <f t="shared" si="10"/>
        <v>0</v>
      </c>
      <c r="L60" s="3">
        <f t="shared" si="11"/>
        <v>0</v>
      </c>
    </row>
    <row r="61" spans="1:13" x14ac:dyDescent="0.35">
      <c r="A61" s="3">
        <v>3</v>
      </c>
      <c r="B61" s="3">
        <v>1</v>
      </c>
      <c r="C61" s="3">
        <v>6</v>
      </c>
      <c r="D61" s="20">
        <f t="shared" si="7"/>
        <v>2.9608813203271973</v>
      </c>
      <c r="E61" s="20">
        <f t="shared" si="8"/>
        <v>2960881.3203271972</v>
      </c>
      <c r="F61" s="3">
        <v>2</v>
      </c>
      <c r="G61" s="3">
        <f>$R$16</f>
        <v>0.39</v>
      </c>
      <c r="H61" s="3">
        <f t="shared" si="9"/>
        <v>1154743.714927607</v>
      </c>
      <c r="J61" s="3">
        <v>0.48</v>
      </c>
      <c r="K61" s="3">
        <f t="shared" si="10"/>
        <v>0</v>
      </c>
      <c r="L61" s="3">
        <f t="shared" si="11"/>
        <v>0</v>
      </c>
    </row>
    <row r="62" spans="1:13" x14ac:dyDescent="0.35">
      <c r="A62" s="3">
        <v>3</v>
      </c>
      <c r="B62" s="3">
        <v>1</v>
      </c>
      <c r="C62" s="3">
        <v>6</v>
      </c>
      <c r="D62" s="20">
        <f t="shared" si="7"/>
        <v>2.9608813203271973</v>
      </c>
      <c r="E62" s="20">
        <f t="shared" si="8"/>
        <v>2960881.3203271972</v>
      </c>
      <c r="F62" s="3">
        <v>3</v>
      </c>
      <c r="G62" s="3">
        <f>$R$17</f>
        <v>0.16</v>
      </c>
      <c r="H62" s="3">
        <f t="shared" si="9"/>
        <v>473741.01125235157</v>
      </c>
      <c r="J62" s="3">
        <v>0.48</v>
      </c>
      <c r="K62" s="3">
        <f t="shared" si="10"/>
        <v>0</v>
      </c>
      <c r="L62" s="3">
        <f t="shared" si="11"/>
        <v>0</v>
      </c>
    </row>
    <row r="63" spans="1:13" x14ac:dyDescent="0.35">
      <c r="A63" s="3">
        <v>3</v>
      </c>
      <c r="B63" s="3">
        <v>1</v>
      </c>
      <c r="C63" s="3">
        <v>3</v>
      </c>
      <c r="D63" s="20">
        <f t="shared" si="7"/>
        <v>0.74022033008179933</v>
      </c>
      <c r="E63" s="20">
        <f t="shared" si="8"/>
        <v>740220.3300817993</v>
      </c>
      <c r="F63" s="3">
        <v>3</v>
      </c>
      <c r="G63" s="3">
        <f>$R$17</f>
        <v>0.16</v>
      </c>
      <c r="H63" s="3">
        <f t="shared" si="9"/>
        <v>118435.25281308789</v>
      </c>
      <c r="J63" s="3">
        <v>0.48</v>
      </c>
      <c r="K63" s="3">
        <f t="shared" si="10"/>
        <v>0</v>
      </c>
      <c r="L63" s="3">
        <f t="shared" si="11"/>
        <v>0</v>
      </c>
    </row>
    <row r="64" spans="1:13" x14ac:dyDescent="0.35">
      <c r="A64" s="3">
        <v>3</v>
      </c>
      <c r="B64" s="3">
        <v>1</v>
      </c>
      <c r="C64" s="3">
        <v>14</v>
      </c>
      <c r="D64" s="20">
        <f t="shared" si="7"/>
        <v>16.120353855114743</v>
      </c>
      <c r="E64" s="20">
        <f t="shared" si="8"/>
        <v>16120353.855114743</v>
      </c>
      <c r="F64" s="3">
        <v>3</v>
      </c>
      <c r="G64" s="3">
        <f>$R$17</f>
        <v>0.16</v>
      </c>
      <c r="H64" s="3">
        <f t="shared" si="9"/>
        <v>2579256.6168183591</v>
      </c>
      <c r="J64" s="3">
        <v>0.48</v>
      </c>
      <c r="K64" s="3">
        <f t="shared" si="10"/>
        <v>0</v>
      </c>
      <c r="L64" s="3">
        <f t="shared" si="11"/>
        <v>0</v>
      </c>
    </row>
    <row r="65" spans="1:12" x14ac:dyDescent="0.35">
      <c r="A65" s="3">
        <v>3</v>
      </c>
      <c r="B65" s="3">
        <v>1</v>
      </c>
      <c r="C65" s="3">
        <v>5</v>
      </c>
      <c r="D65" s="20">
        <f t="shared" si="7"/>
        <v>2.056167583560554</v>
      </c>
      <c r="E65" s="20">
        <f t="shared" si="8"/>
        <v>2056167.5835605538</v>
      </c>
      <c r="F65" s="3">
        <v>4</v>
      </c>
      <c r="G65" s="3">
        <f>$R$18</f>
        <v>7.0000000000000007E-2</v>
      </c>
      <c r="H65" s="3">
        <f t="shared" si="9"/>
        <v>143931.73084923878</v>
      </c>
      <c r="I65" s="3">
        <f>SUM(H60:H65)</f>
        <v>4980860.3544170866</v>
      </c>
      <c r="J65" s="3">
        <v>0.48</v>
      </c>
      <c r="K65" s="3">
        <f t="shared" si="10"/>
        <v>2390812.9701202014</v>
      </c>
      <c r="L65" s="3">
        <f t="shared" si="11"/>
        <v>2.3908129701202014</v>
      </c>
    </row>
    <row r="66" spans="1:12" x14ac:dyDescent="0.35">
      <c r="A66" s="3">
        <v>3</v>
      </c>
      <c r="B66" s="3">
        <v>2</v>
      </c>
      <c r="C66" s="3">
        <v>2</v>
      </c>
      <c r="D66" s="20">
        <f t="shared" ref="D66:D89" si="12">$O$23^2*C66^2/(8*15)</f>
        <v>0.3289868133696886</v>
      </c>
      <c r="E66" s="20">
        <f t="shared" ref="E66:E89" si="13">D66*1000000</f>
        <v>328986.81336968858</v>
      </c>
      <c r="F66" s="3">
        <v>2</v>
      </c>
      <c r="G66" s="3">
        <f>$R$16</f>
        <v>0.39</v>
      </c>
      <c r="H66" s="3">
        <f t="shared" ref="H66:H89" si="14">E66*G66</f>
        <v>128304.85721417856</v>
      </c>
      <c r="J66" s="3">
        <v>0.48</v>
      </c>
      <c r="K66" s="3">
        <f t="shared" ref="K66:K89" si="15">I66*J66</f>
        <v>0</v>
      </c>
      <c r="L66" s="3">
        <f t="shared" ref="L66:L89" si="16">K66/1000000</f>
        <v>0</v>
      </c>
    </row>
    <row r="67" spans="1:12" x14ac:dyDescent="0.35">
      <c r="A67" s="3">
        <v>3</v>
      </c>
      <c r="B67" s="3">
        <v>2</v>
      </c>
      <c r="C67" s="3">
        <v>2</v>
      </c>
      <c r="D67" s="20">
        <f t="shared" si="12"/>
        <v>0.3289868133696886</v>
      </c>
      <c r="E67" s="20">
        <f t="shared" si="13"/>
        <v>328986.81336968858</v>
      </c>
      <c r="F67" s="3">
        <v>2</v>
      </c>
      <c r="G67" s="3">
        <f>$R$16</f>
        <v>0.39</v>
      </c>
      <c r="H67" s="3">
        <f t="shared" si="14"/>
        <v>128304.85721417856</v>
      </c>
      <c r="J67" s="3">
        <v>0.48</v>
      </c>
      <c r="K67" s="3">
        <f t="shared" si="15"/>
        <v>0</v>
      </c>
      <c r="L67" s="3">
        <f t="shared" si="16"/>
        <v>0</v>
      </c>
    </row>
    <row r="68" spans="1:12" x14ac:dyDescent="0.35">
      <c r="A68" s="3">
        <v>3</v>
      </c>
      <c r="B68" s="3">
        <v>2</v>
      </c>
      <c r="C68" s="3">
        <v>6</v>
      </c>
      <c r="D68" s="20">
        <f t="shared" si="12"/>
        <v>2.9608813203271973</v>
      </c>
      <c r="E68" s="20">
        <f t="shared" si="13"/>
        <v>2960881.3203271972</v>
      </c>
      <c r="F68" s="3">
        <v>3</v>
      </c>
      <c r="G68" s="3">
        <f>$R$17</f>
        <v>0.16</v>
      </c>
      <c r="H68" s="3">
        <f t="shared" si="14"/>
        <v>473741.01125235157</v>
      </c>
      <c r="J68" s="3">
        <v>0.48</v>
      </c>
      <c r="K68" s="3">
        <f t="shared" si="15"/>
        <v>0</v>
      </c>
      <c r="L68" s="3">
        <f t="shared" si="16"/>
        <v>0</v>
      </c>
    </row>
    <row r="69" spans="1:12" x14ac:dyDescent="0.35">
      <c r="A69" s="3">
        <v>3</v>
      </c>
      <c r="B69" s="3">
        <v>2</v>
      </c>
      <c r="C69" s="3">
        <v>3</v>
      </c>
      <c r="D69" s="20">
        <f t="shared" si="12"/>
        <v>0.74022033008179933</v>
      </c>
      <c r="E69" s="20">
        <f t="shared" si="13"/>
        <v>740220.3300817993</v>
      </c>
      <c r="F69" s="3">
        <v>3</v>
      </c>
      <c r="G69" s="3">
        <f>$R$17</f>
        <v>0.16</v>
      </c>
      <c r="H69" s="3">
        <f t="shared" si="14"/>
        <v>118435.25281308789</v>
      </c>
      <c r="J69" s="3">
        <v>0.48</v>
      </c>
      <c r="K69" s="3">
        <f t="shared" si="15"/>
        <v>0</v>
      </c>
      <c r="L69" s="3">
        <f t="shared" si="16"/>
        <v>0</v>
      </c>
    </row>
    <row r="70" spans="1:12" x14ac:dyDescent="0.35">
      <c r="A70" s="3">
        <v>3</v>
      </c>
      <c r="B70" s="3">
        <v>2</v>
      </c>
      <c r="C70" s="3">
        <v>3</v>
      </c>
      <c r="D70" s="20">
        <f t="shared" si="12"/>
        <v>0.74022033008179933</v>
      </c>
      <c r="E70" s="20">
        <f t="shared" si="13"/>
        <v>740220.3300817993</v>
      </c>
      <c r="F70" s="3">
        <v>3</v>
      </c>
      <c r="G70" s="3">
        <f>$R$17</f>
        <v>0.16</v>
      </c>
      <c r="H70" s="3">
        <f t="shared" si="14"/>
        <v>118435.25281308789</v>
      </c>
      <c r="J70" s="3">
        <v>0.48</v>
      </c>
      <c r="K70" s="3">
        <f t="shared" si="15"/>
        <v>0</v>
      </c>
      <c r="L70" s="3">
        <f t="shared" si="16"/>
        <v>0</v>
      </c>
    </row>
    <row r="71" spans="1:12" x14ac:dyDescent="0.35">
      <c r="A71" s="3">
        <v>3</v>
      </c>
      <c r="B71" s="3">
        <v>2</v>
      </c>
      <c r="C71" s="3">
        <v>4</v>
      </c>
      <c r="D71" s="20">
        <f t="shared" si="12"/>
        <v>1.3159472534787544</v>
      </c>
      <c r="E71" s="20">
        <f t="shared" si="13"/>
        <v>1315947.2534787543</v>
      </c>
      <c r="F71" s="3">
        <v>3</v>
      </c>
      <c r="G71" s="3">
        <f>$R$17</f>
        <v>0.16</v>
      </c>
      <c r="H71" s="3">
        <f t="shared" si="14"/>
        <v>210551.56055660069</v>
      </c>
      <c r="J71" s="3">
        <v>0.48</v>
      </c>
      <c r="K71" s="3">
        <f t="shared" si="15"/>
        <v>0</v>
      </c>
      <c r="L71" s="3">
        <f t="shared" si="16"/>
        <v>0</v>
      </c>
    </row>
    <row r="72" spans="1:12" x14ac:dyDescent="0.35">
      <c r="A72" s="3">
        <v>3</v>
      </c>
      <c r="B72" s="3">
        <v>2</v>
      </c>
      <c r="C72" s="3">
        <v>2</v>
      </c>
      <c r="D72" s="20">
        <f t="shared" si="12"/>
        <v>0.3289868133696886</v>
      </c>
      <c r="E72" s="20">
        <f t="shared" si="13"/>
        <v>328986.81336968858</v>
      </c>
      <c r="F72" s="3">
        <v>4</v>
      </c>
      <c r="G72" s="3">
        <f>$R$18</f>
        <v>7.0000000000000007E-2</v>
      </c>
      <c r="H72" s="3">
        <f t="shared" si="14"/>
        <v>23029.076935878202</v>
      </c>
      <c r="I72" s="3">
        <f>SUM(H66:H72)</f>
        <v>1200801.8687993635</v>
      </c>
      <c r="J72" s="3">
        <v>0.48</v>
      </c>
      <c r="K72" s="3">
        <f t="shared" si="15"/>
        <v>576384.89702369447</v>
      </c>
      <c r="L72" s="3">
        <f t="shared" si="16"/>
        <v>0.57638489702369444</v>
      </c>
    </row>
    <row r="73" spans="1:12" x14ac:dyDescent="0.35">
      <c r="A73" s="3">
        <v>3</v>
      </c>
      <c r="B73" s="3">
        <v>3</v>
      </c>
      <c r="C73" s="3">
        <v>5</v>
      </c>
      <c r="D73" s="20">
        <f t="shared" si="12"/>
        <v>2.056167583560554</v>
      </c>
      <c r="E73" s="20">
        <f t="shared" si="13"/>
        <v>2056167.5835605538</v>
      </c>
      <c r="F73" s="3">
        <v>2</v>
      </c>
      <c r="G73" s="3">
        <f>$R$16</f>
        <v>0.39</v>
      </c>
      <c r="H73" s="3">
        <f t="shared" si="14"/>
        <v>801905.35758861608</v>
      </c>
      <c r="J73" s="3">
        <v>0.48</v>
      </c>
      <c r="K73" s="3">
        <f t="shared" si="15"/>
        <v>0</v>
      </c>
      <c r="L73" s="3">
        <f t="shared" si="16"/>
        <v>0</v>
      </c>
    </row>
    <row r="74" spans="1:12" x14ac:dyDescent="0.35">
      <c r="A74" s="3">
        <v>3</v>
      </c>
      <c r="B74" s="3">
        <v>3</v>
      </c>
      <c r="C74" s="3">
        <v>4</v>
      </c>
      <c r="D74" s="20">
        <f t="shared" si="12"/>
        <v>1.3159472534787544</v>
      </c>
      <c r="E74" s="20">
        <f t="shared" si="13"/>
        <v>1315947.2534787543</v>
      </c>
      <c r="F74" s="3">
        <v>2</v>
      </c>
      <c r="G74" s="3">
        <f>$R$16</f>
        <v>0.39</v>
      </c>
      <c r="H74" s="3">
        <f t="shared" si="14"/>
        <v>513219.42885671422</v>
      </c>
      <c r="J74" s="3">
        <v>0.48</v>
      </c>
      <c r="K74" s="3">
        <f t="shared" si="15"/>
        <v>0</v>
      </c>
      <c r="L74" s="3">
        <f t="shared" si="16"/>
        <v>0</v>
      </c>
    </row>
    <row r="75" spans="1:12" x14ac:dyDescent="0.35">
      <c r="A75" s="3">
        <v>3</v>
      </c>
      <c r="B75" s="3">
        <v>3</v>
      </c>
      <c r="C75" s="3">
        <v>5</v>
      </c>
      <c r="D75" s="20">
        <f t="shared" si="12"/>
        <v>2.056167583560554</v>
      </c>
      <c r="E75" s="20">
        <f t="shared" si="13"/>
        <v>2056167.5835605538</v>
      </c>
      <c r="F75" s="3">
        <v>2</v>
      </c>
      <c r="G75" s="3">
        <f>$R$16</f>
        <v>0.39</v>
      </c>
      <c r="H75" s="3">
        <f t="shared" si="14"/>
        <v>801905.35758861608</v>
      </c>
      <c r="J75" s="3">
        <v>0.48</v>
      </c>
      <c r="K75" s="3">
        <f t="shared" si="15"/>
        <v>0</v>
      </c>
      <c r="L75" s="3">
        <f t="shared" si="16"/>
        <v>0</v>
      </c>
    </row>
    <row r="76" spans="1:12" x14ac:dyDescent="0.35">
      <c r="A76" s="3">
        <v>3</v>
      </c>
      <c r="B76" s="3">
        <v>3</v>
      </c>
      <c r="C76" s="3">
        <v>6</v>
      </c>
      <c r="D76" s="20">
        <f t="shared" si="12"/>
        <v>2.9608813203271973</v>
      </c>
      <c r="E76" s="20">
        <f t="shared" si="13"/>
        <v>2960881.3203271972</v>
      </c>
      <c r="F76" s="3">
        <v>3</v>
      </c>
      <c r="G76" s="3">
        <f>$R$17</f>
        <v>0.16</v>
      </c>
      <c r="H76" s="3">
        <f t="shared" si="14"/>
        <v>473741.01125235157</v>
      </c>
      <c r="J76" s="3">
        <v>0.48</v>
      </c>
      <c r="K76" s="3">
        <f t="shared" si="15"/>
        <v>0</v>
      </c>
      <c r="L76" s="3">
        <f t="shared" si="16"/>
        <v>0</v>
      </c>
    </row>
    <row r="77" spans="1:12" x14ac:dyDescent="0.35">
      <c r="A77" s="3">
        <v>3</v>
      </c>
      <c r="B77" s="3">
        <v>3</v>
      </c>
      <c r="C77" s="3">
        <v>5</v>
      </c>
      <c r="D77" s="20">
        <f t="shared" si="12"/>
        <v>2.056167583560554</v>
      </c>
      <c r="E77" s="20">
        <f t="shared" si="13"/>
        <v>2056167.5835605538</v>
      </c>
      <c r="F77" s="3">
        <v>3</v>
      </c>
      <c r="G77" s="3">
        <f>$R$17</f>
        <v>0.16</v>
      </c>
      <c r="H77" s="3">
        <f t="shared" si="14"/>
        <v>328986.81336968864</v>
      </c>
      <c r="J77" s="3">
        <v>0.48</v>
      </c>
      <c r="K77" s="3">
        <f t="shared" si="15"/>
        <v>0</v>
      </c>
      <c r="L77" s="3">
        <f t="shared" si="16"/>
        <v>0</v>
      </c>
    </row>
    <row r="78" spans="1:12" x14ac:dyDescent="0.35">
      <c r="A78" s="3">
        <v>3</v>
      </c>
      <c r="B78" s="3">
        <v>3</v>
      </c>
      <c r="C78" s="3">
        <v>9</v>
      </c>
      <c r="D78" s="20">
        <f t="shared" si="12"/>
        <v>6.6619829707361937</v>
      </c>
      <c r="E78" s="20">
        <f t="shared" si="13"/>
        <v>6661982.9707361935</v>
      </c>
      <c r="F78" s="3">
        <v>3</v>
      </c>
      <c r="G78" s="3">
        <f>$R$17</f>
        <v>0.16</v>
      </c>
      <c r="H78" s="3">
        <f t="shared" si="14"/>
        <v>1065917.2753177909</v>
      </c>
      <c r="J78" s="3">
        <v>0.48</v>
      </c>
      <c r="K78" s="3">
        <f t="shared" si="15"/>
        <v>0</v>
      </c>
      <c r="L78" s="3">
        <f t="shared" si="16"/>
        <v>0</v>
      </c>
    </row>
    <row r="79" spans="1:12" x14ac:dyDescent="0.35">
      <c r="A79" s="3">
        <v>3</v>
      </c>
      <c r="B79" s="3">
        <v>3</v>
      </c>
      <c r="C79" s="3">
        <v>19.399999999999999</v>
      </c>
      <c r="D79" s="20">
        <f t="shared" si="12"/>
        <v>30.954369269953997</v>
      </c>
      <c r="E79" s="20">
        <f t="shared" si="13"/>
        <v>30954369.269953996</v>
      </c>
      <c r="F79" s="3">
        <v>3</v>
      </c>
      <c r="G79" s="3">
        <f>$R$17</f>
        <v>0.16</v>
      </c>
      <c r="H79" s="3">
        <f t="shared" si="14"/>
        <v>4952699.0831926391</v>
      </c>
      <c r="J79" s="3">
        <v>0.48</v>
      </c>
      <c r="K79" s="3">
        <f t="shared" si="15"/>
        <v>0</v>
      </c>
      <c r="L79" s="3">
        <f t="shared" si="16"/>
        <v>0</v>
      </c>
    </row>
    <row r="80" spans="1:12" x14ac:dyDescent="0.35">
      <c r="A80" s="3">
        <v>3</v>
      </c>
      <c r="B80" s="3">
        <v>3</v>
      </c>
      <c r="C80" s="3">
        <v>4</v>
      </c>
      <c r="D80" s="20">
        <f t="shared" si="12"/>
        <v>1.3159472534787544</v>
      </c>
      <c r="E80" s="20">
        <f t="shared" si="13"/>
        <v>1315947.2534787543</v>
      </c>
      <c r="F80" s="3">
        <v>4</v>
      </c>
      <c r="G80" s="3">
        <f>$R$18</f>
        <v>7.0000000000000007E-2</v>
      </c>
      <c r="H80" s="3">
        <f t="shared" si="14"/>
        <v>92116.307743512807</v>
      </c>
      <c r="J80" s="3">
        <v>0.48</v>
      </c>
      <c r="K80" s="3">
        <f t="shared" si="15"/>
        <v>0</v>
      </c>
      <c r="L80" s="3">
        <f t="shared" si="16"/>
        <v>0</v>
      </c>
    </row>
    <row r="81" spans="1:13" x14ac:dyDescent="0.35">
      <c r="A81" s="3">
        <v>3</v>
      </c>
      <c r="B81" s="3">
        <v>3</v>
      </c>
      <c r="C81" s="3">
        <v>10</v>
      </c>
      <c r="D81" s="20">
        <f t="shared" si="12"/>
        <v>8.2246703342422158</v>
      </c>
      <c r="E81" s="20">
        <f t="shared" si="13"/>
        <v>8224670.3342422154</v>
      </c>
      <c r="F81" s="3">
        <v>4</v>
      </c>
      <c r="G81" s="3">
        <f>$R$18</f>
        <v>7.0000000000000007E-2</v>
      </c>
      <c r="H81" s="3">
        <f t="shared" si="14"/>
        <v>575726.92339695513</v>
      </c>
      <c r="I81" s="3">
        <f>SUM(H73:H81)</f>
        <v>9606217.5583068822</v>
      </c>
      <c r="J81" s="3">
        <v>0.48</v>
      </c>
      <c r="K81" s="3">
        <f t="shared" si="15"/>
        <v>4610984.4279873036</v>
      </c>
      <c r="L81" s="3">
        <f t="shared" si="16"/>
        <v>4.6109844279873036</v>
      </c>
    </row>
    <row r="82" spans="1:13" x14ac:dyDescent="0.35">
      <c r="A82" s="3">
        <v>3</v>
      </c>
      <c r="B82" s="3">
        <v>4</v>
      </c>
      <c r="C82" s="3">
        <v>8</v>
      </c>
      <c r="D82" s="20">
        <f t="shared" si="12"/>
        <v>5.2637890139150176</v>
      </c>
      <c r="E82" s="20">
        <f t="shared" si="13"/>
        <v>5263789.0139150172</v>
      </c>
      <c r="F82" s="3">
        <v>2</v>
      </c>
      <c r="G82" s="3">
        <f>$R$16</f>
        <v>0.39</v>
      </c>
      <c r="H82" s="3">
        <f t="shared" si="14"/>
        <v>2052877.7154268569</v>
      </c>
      <c r="J82" s="3">
        <v>0.48</v>
      </c>
      <c r="K82" s="3">
        <f t="shared" si="15"/>
        <v>0</v>
      </c>
      <c r="L82" s="3">
        <f t="shared" si="16"/>
        <v>0</v>
      </c>
    </row>
    <row r="83" spans="1:13" x14ac:dyDescent="0.35">
      <c r="A83" s="3">
        <v>3</v>
      </c>
      <c r="B83" s="3">
        <v>4</v>
      </c>
      <c r="C83" s="3">
        <v>3</v>
      </c>
      <c r="D83" s="20">
        <f t="shared" si="12"/>
        <v>0.74022033008179933</v>
      </c>
      <c r="E83" s="20">
        <f t="shared" si="13"/>
        <v>740220.3300817993</v>
      </c>
      <c r="F83" s="3">
        <v>3</v>
      </c>
      <c r="G83" s="3">
        <f t="shared" ref="G83:G89" si="17">$R$17</f>
        <v>0.16</v>
      </c>
      <c r="H83" s="3">
        <f t="shared" si="14"/>
        <v>118435.25281308789</v>
      </c>
      <c r="J83" s="3">
        <v>0.48</v>
      </c>
      <c r="K83" s="3">
        <f t="shared" si="15"/>
        <v>0</v>
      </c>
      <c r="L83" s="3">
        <f t="shared" si="16"/>
        <v>0</v>
      </c>
    </row>
    <row r="84" spans="1:13" x14ac:dyDescent="0.35">
      <c r="A84" s="3">
        <v>3</v>
      </c>
      <c r="B84" s="3">
        <v>4</v>
      </c>
      <c r="C84" s="3">
        <v>7</v>
      </c>
      <c r="D84" s="20">
        <f t="shared" si="12"/>
        <v>4.0300884637786858</v>
      </c>
      <c r="E84" s="20">
        <f t="shared" si="13"/>
        <v>4030088.4637786858</v>
      </c>
      <c r="F84" s="3">
        <v>3</v>
      </c>
      <c r="G84" s="3">
        <f t="shared" si="17"/>
        <v>0.16</v>
      </c>
      <c r="H84" s="3">
        <f t="shared" si="14"/>
        <v>644814.15420458978</v>
      </c>
      <c r="J84" s="3">
        <v>0.48</v>
      </c>
      <c r="K84" s="3">
        <f t="shared" si="15"/>
        <v>0</v>
      </c>
      <c r="L84" s="3">
        <f t="shared" si="16"/>
        <v>0</v>
      </c>
    </row>
    <row r="85" spans="1:13" x14ac:dyDescent="0.35">
      <c r="A85" s="3">
        <v>3</v>
      </c>
      <c r="B85" s="3">
        <v>4</v>
      </c>
      <c r="C85" s="3">
        <v>4</v>
      </c>
      <c r="D85" s="20">
        <f t="shared" si="12"/>
        <v>1.3159472534787544</v>
      </c>
      <c r="E85" s="20">
        <f t="shared" si="13"/>
        <v>1315947.2534787543</v>
      </c>
      <c r="F85" s="3">
        <v>3</v>
      </c>
      <c r="G85" s="3">
        <f t="shared" si="17"/>
        <v>0.16</v>
      </c>
      <c r="H85" s="3">
        <f t="shared" si="14"/>
        <v>210551.56055660069</v>
      </c>
      <c r="I85" s="3">
        <f>SUM(H82:H85)</f>
        <v>3026678.6830011355</v>
      </c>
      <c r="J85" s="3">
        <v>0.48</v>
      </c>
      <c r="K85" s="3">
        <f t="shared" si="15"/>
        <v>1452805.7678405449</v>
      </c>
      <c r="L85" s="3">
        <f t="shared" si="16"/>
        <v>1.4528057678405448</v>
      </c>
    </row>
    <row r="86" spans="1:13" x14ac:dyDescent="0.35">
      <c r="A86" s="3">
        <v>3</v>
      </c>
      <c r="B86" s="3">
        <v>5</v>
      </c>
      <c r="C86" s="3">
        <v>6.5</v>
      </c>
      <c r="D86" s="20">
        <f t="shared" si="12"/>
        <v>3.474923216217336</v>
      </c>
      <c r="E86" s="20">
        <f t="shared" si="13"/>
        <v>3474923.2162173362</v>
      </c>
      <c r="F86" s="3">
        <v>3</v>
      </c>
      <c r="G86" s="3">
        <f t="shared" si="17"/>
        <v>0.16</v>
      </c>
      <c r="H86" s="3">
        <f t="shared" si="14"/>
        <v>555987.71459477383</v>
      </c>
      <c r="J86" s="3">
        <v>0.48</v>
      </c>
      <c r="K86" s="3">
        <f t="shared" si="15"/>
        <v>0</v>
      </c>
      <c r="L86" s="3">
        <f t="shared" si="16"/>
        <v>0</v>
      </c>
    </row>
    <row r="87" spans="1:13" x14ac:dyDescent="0.35">
      <c r="A87" s="3">
        <v>3</v>
      </c>
      <c r="B87" s="3">
        <v>5</v>
      </c>
      <c r="C87" s="3">
        <v>15</v>
      </c>
      <c r="D87" s="20">
        <f t="shared" si="12"/>
        <v>18.505508252044983</v>
      </c>
      <c r="E87" s="20">
        <f t="shared" si="13"/>
        <v>18505508.252044983</v>
      </c>
      <c r="F87" s="3">
        <v>3</v>
      </c>
      <c r="G87" s="3">
        <f t="shared" si="17"/>
        <v>0.16</v>
      </c>
      <c r="H87" s="3">
        <f t="shared" si="14"/>
        <v>2960881.3203271972</v>
      </c>
      <c r="J87" s="3">
        <v>0.48</v>
      </c>
      <c r="K87" s="3">
        <f t="shared" si="15"/>
        <v>0</v>
      </c>
      <c r="L87" s="3">
        <f t="shared" si="16"/>
        <v>0</v>
      </c>
    </row>
    <row r="88" spans="1:13" x14ac:dyDescent="0.35">
      <c r="A88" s="3">
        <v>3</v>
      </c>
      <c r="B88" s="3">
        <v>5</v>
      </c>
      <c r="C88" s="3">
        <v>4</v>
      </c>
      <c r="D88" s="20">
        <f t="shared" si="12"/>
        <v>1.3159472534787544</v>
      </c>
      <c r="E88" s="20">
        <f t="shared" si="13"/>
        <v>1315947.2534787543</v>
      </c>
      <c r="F88" s="3">
        <v>3</v>
      </c>
      <c r="G88" s="3">
        <f t="shared" si="17"/>
        <v>0.16</v>
      </c>
      <c r="H88" s="3">
        <f t="shared" si="14"/>
        <v>210551.56055660069</v>
      </c>
      <c r="J88" s="3">
        <v>0.48</v>
      </c>
      <c r="K88" s="3">
        <f t="shared" si="15"/>
        <v>0</v>
      </c>
      <c r="L88" s="3">
        <f t="shared" si="16"/>
        <v>0</v>
      </c>
    </row>
    <row r="89" spans="1:13" x14ac:dyDescent="0.35">
      <c r="A89" s="3">
        <v>3</v>
      </c>
      <c r="B89" s="3">
        <v>5</v>
      </c>
      <c r="C89" s="3">
        <v>18</v>
      </c>
      <c r="D89" s="20">
        <f t="shared" si="12"/>
        <v>26.647931882944775</v>
      </c>
      <c r="E89" s="20">
        <f t="shared" si="13"/>
        <v>26647931.882944774</v>
      </c>
      <c r="F89" s="3">
        <v>3</v>
      </c>
      <c r="G89" s="3">
        <f t="shared" si="17"/>
        <v>0.16</v>
      </c>
      <c r="H89" s="3">
        <f t="shared" si="14"/>
        <v>4263669.1012711637</v>
      </c>
      <c r="I89" s="3">
        <f>SUM(H86:H89)</f>
        <v>7991089.6967497356</v>
      </c>
      <c r="J89" s="3">
        <v>0.48</v>
      </c>
      <c r="K89" s="3">
        <f t="shared" si="15"/>
        <v>3835723.054439873</v>
      </c>
      <c r="L89" s="3">
        <f t="shared" si="16"/>
        <v>3.8357230544398728</v>
      </c>
      <c r="M89" s="3">
        <f>SUM(L65:L89)/5</f>
        <v>2.5733422234823236</v>
      </c>
    </row>
    <row r="90" spans="1:13" x14ac:dyDescent="0.35">
      <c r="D90" s="20"/>
      <c r="E90" s="20"/>
    </row>
  </sheetData>
  <sortState ref="A2:L90">
    <sortCondition ref="A2:A90"/>
    <sortCondition ref="B2:B90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G32" sqref="G32"/>
    </sheetView>
  </sheetViews>
  <sheetFormatPr defaultColWidth="10.83203125" defaultRowHeight="14.5" x14ac:dyDescent="0.35"/>
  <cols>
    <col min="1" max="1" width="10.83203125" style="3"/>
    <col min="2" max="2" width="19.1640625" style="3" customWidth="1"/>
    <col min="3" max="3" width="19" style="3" customWidth="1"/>
    <col min="4" max="4" width="17.33203125" style="3" customWidth="1"/>
    <col min="5" max="6" width="13.83203125" style="3" customWidth="1"/>
    <col min="7" max="7" width="19.6640625" style="3" customWidth="1"/>
    <col min="8" max="8" width="25.1640625" style="3" customWidth="1"/>
    <col min="9" max="16384" width="10.83203125" style="3"/>
  </cols>
  <sheetData>
    <row r="1" spans="1:8" x14ac:dyDescent="0.35">
      <c r="A1" s="26" t="s">
        <v>11</v>
      </c>
      <c r="B1" s="27" t="s">
        <v>41</v>
      </c>
      <c r="C1" s="27" t="s">
        <v>42</v>
      </c>
      <c r="D1" s="27" t="s">
        <v>67</v>
      </c>
      <c r="E1" s="27" t="s">
        <v>79</v>
      </c>
      <c r="F1" s="25"/>
      <c r="G1" s="25" t="s">
        <v>41</v>
      </c>
      <c r="H1" s="25" t="s">
        <v>81</v>
      </c>
    </row>
    <row r="2" spans="1:8" x14ac:dyDescent="0.35">
      <c r="A2" s="24">
        <v>1</v>
      </c>
      <c r="B2" s="3">
        <v>108.27</v>
      </c>
      <c r="C2" s="3">
        <f>B2*0.48</f>
        <v>51.969599999999993</v>
      </c>
      <c r="D2" s="3">
        <f>4*C2/100</f>
        <v>2.0787839999999997</v>
      </c>
      <c r="G2" s="3" t="s">
        <v>42</v>
      </c>
      <c r="H2" s="3" t="s">
        <v>80</v>
      </c>
    </row>
    <row r="3" spans="1:8" x14ac:dyDescent="0.35">
      <c r="A3" s="24">
        <v>1</v>
      </c>
      <c r="B3" s="3">
        <v>109.28</v>
      </c>
      <c r="C3" s="3">
        <f t="shared" ref="C3:C19" si="0">B3*0.48</f>
        <v>52.4544</v>
      </c>
      <c r="D3" s="3">
        <f t="shared" ref="D3:D19" si="1">4*C3/100</f>
        <v>2.098176</v>
      </c>
      <c r="G3" s="3" t="s">
        <v>67</v>
      </c>
      <c r="H3" s="3" t="s">
        <v>68</v>
      </c>
    </row>
    <row r="4" spans="1:8" x14ac:dyDescent="0.35">
      <c r="A4" s="24">
        <v>1</v>
      </c>
      <c r="B4" s="3">
        <v>78.990000000000009</v>
      </c>
      <c r="C4" s="3">
        <f t="shared" si="0"/>
        <v>37.915200000000006</v>
      </c>
      <c r="D4" s="3">
        <f t="shared" si="1"/>
        <v>1.5166080000000002</v>
      </c>
      <c r="G4" s="3" t="s">
        <v>79</v>
      </c>
      <c r="H4" s="3" t="s">
        <v>87</v>
      </c>
    </row>
    <row r="5" spans="1:8" x14ac:dyDescent="0.35">
      <c r="A5" s="24">
        <v>1</v>
      </c>
      <c r="B5" s="3">
        <v>390.71</v>
      </c>
      <c r="C5" s="3">
        <f t="shared" si="0"/>
        <v>187.54079999999999</v>
      </c>
      <c r="D5" s="3">
        <f t="shared" si="1"/>
        <v>7.5016319999999999</v>
      </c>
    </row>
    <row r="6" spans="1:8" x14ac:dyDescent="0.35">
      <c r="A6" s="24">
        <v>1</v>
      </c>
      <c r="B6" s="3">
        <v>135.54000000000002</v>
      </c>
      <c r="C6" s="3">
        <f t="shared" si="0"/>
        <v>65.059200000000004</v>
      </c>
      <c r="D6" s="3">
        <f t="shared" si="1"/>
        <v>2.6023680000000002</v>
      </c>
    </row>
    <row r="7" spans="1:8" x14ac:dyDescent="0.35">
      <c r="A7" s="24">
        <v>1</v>
      </c>
      <c r="B7" s="3">
        <v>38.520000000000003</v>
      </c>
      <c r="C7" s="3">
        <f t="shared" si="0"/>
        <v>18.489599999999999</v>
      </c>
      <c r="D7" s="3">
        <f t="shared" si="1"/>
        <v>0.73958400000000002</v>
      </c>
      <c r="E7" s="3">
        <f>AVERAGE(D2:D7)</f>
        <v>2.756192</v>
      </c>
    </row>
    <row r="8" spans="1:8" x14ac:dyDescent="0.35">
      <c r="A8" s="24">
        <v>2</v>
      </c>
      <c r="B8" s="3">
        <v>154.60999999999999</v>
      </c>
      <c r="C8" s="3">
        <f t="shared" si="0"/>
        <v>74.212799999999987</v>
      </c>
      <c r="D8" s="3">
        <f t="shared" si="1"/>
        <v>2.9685119999999996</v>
      </c>
    </row>
    <row r="9" spans="1:8" x14ac:dyDescent="0.35">
      <c r="A9" s="24">
        <v>2</v>
      </c>
      <c r="B9" s="3">
        <v>124.44000000000001</v>
      </c>
      <c r="C9" s="3">
        <f t="shared" si="0"/>
        <v>59.731200000000001</v>
      </c>
      <c r="D9" s="3">
        <f t="shared" si="1"/>
        <v>2.3892480000000003</v>
      </c>
    </row>
    <row r="10" spans="1:8" x14ac:dyDescent="0.35">
      <c r="A10" s="24">
        <v>2</v>
      </c>
      <c r="B10" s="3">
        <v>51.47</v>
      </c>
      <c r="C10" s="3">
        <f t="shared" si="0"/>
        <v>24.705599999999997</v>
      </c>
      <c r="D10" s="3">
        <f t="shared" si="1"/>
        <v>0.98822399999999988</v>
      </c>
    </row>
    <row r="11" spans="1:8" x14ac:dyDescent="0.35">
      <c r="A11" s="24">
        <v>2</v>
      </c>
      <c r="B11" s="3">
        <v>105.13000000000001</v>
      </c>
      <c r="C11" s="3">
        <f t="shared" si="0"/>
        <v>50.462400000000002</v>
      </c>
      <c r="D11" s="3">
        <f t="shared" si="1"/>
        <v>2.0184960000000003</v>
      </c>
    </row>
    <row r="12" spans="1:8" x14ac:dyDescent="0.35">
      <c r="A12" s="24">
        <v>2</v>
      </c>
      <c r="B12" s="3">
        <v>139.80000000000001</v>
      </c>
      <c r="C12" s="3">
        <f t="shared" si="0"/>
        <v>67.103999999999999</v>
      </c>
      <c r="D12" s="3">
        <f t="shared" si="1"/>
        <v>2.6841599999999999</v>
      </c>
    </row>
    <row r="13" spans="1:8" x14ac:dyDescent="0.35">
      <c r="A13" s="24">
        <v>2</v>
      </c>
      <c r="B13" s="3">
        <v>77.91</v>
      </c>
      <c r="C13" s="3">
        <f t="shared" si="0"/>
        <v>37.396799999999999</v>
      </c>
      <c r="D13" s="3">
        <f t="shared" si="1"/>
        <v>1.4958719999999999</v>
      </c>
      <c r="E13" s="3">
        <f>AVERAGE(D8:D13)</f>
        <v>2.0907520000000002</v>
      </c>
    </row>
    <row r="14" spans="1:8" x14ac:dyDescent="0.35">
      <c r="A14" s="24">
        <v>3</v>
      </c>
      <c r="B14" s="3">
        <v>129</v>
      </c>
      <c r="C14" s="3">
        <f t="shared" si="0"/>
        <v>61.919999999999995</v>
      </c>
      <c r="D14" s="3">
        <f t="shared" si="1"/>
        <v>2.4767999999999999</v>
      </c>
    </row>
    <row r="15" spans="1:8" x14ac:dyDescent="0.35">
      <c r="A15" s="24">
        <v>3</v>
      </c>
      <c r="B15" s="3">
        <v>112.76</v>
      </c>
      <c r="C15" s="3">
        <f t="shared" si="0"/>
        <v>54.1248</v>
      </c>
      <c r="D15" s="3">
        <f t="shared" si="1"/>
        <v>2.1649919999999998</v>
      </c>
    </row>
    <row r="16" spans="1:8" x14ac:dyDescent="0.35">
      <c r="A16" s="24">
        <v>3</v>
      </c>
      <c r="B16" s="3">
        <v>96.949999999999989</v>
      </c>
      <c r="C16" s="3">
        <f t="shared" si="0"/>
        <v>46.535999999999994</v>
      </c>
      <c r="D16" s="3">
        <f t="shared" si="1"/>
        <v>1.8614399999999998</v>
      </c>
    </row>
    <row r="17" spans="1:5" x14ac:dyDescent="0.35">
      <c r="A17" s="24">
        <v>3</v>
      </c>
      <c r="B17" s="3">
        <v>130.04000000000002</v>
      </c>
      <c r="C17" s="3">
        <f t="shared" si="0"/>
        <v>62.419200000000011</v>
      </c>
      <c r="D17" s="3">
        <f t="shared" si="1"/>
        <v>2.4967680000000003</v>
      </c>
    </row>
    <row r="18" spans="1:5" x14ac:dyDescent="0.35">
      <c r="A18" s="24">
        <v>3</v>
      </c>
      <c r="B18" s="3">
        <v>117.55000000000001</v>
      </c>
      <c r="C18" s="3">
        <f t="shared" si="0"/>
        <v>56.424000000000007</v>
      </c>
      <c r="D18" s="3">
        <f t="shared" si="1"/>
        <v>2.2569600000000003</v>
      </c>
    </row>
    <row r="19" spans="1:5" x14ac:dyDescent="0.35">
      <c r="A19" s="24">
        <v>3</v>
      </c>
      <c r="B19" s="3">
        <v>93.23</v>
      </c>
      <c r="C19" s="3">
        <f t="shared" si="0"/>
        <v>44.750399999999999</v>
      </c>
      <c r="D19" s="3">
        <f t="shared" si="1"/>
        <v>1.7900160000000001</v>
      </c>
      <c r="E19" s="3">
        <f>AVERAGE(D14:D19)</f>
        <v>2.174496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soil_carbon</vt:lpstr>
      <vt:lpstr>tree_carbon</vt:lpstr>
      <vt:lpstr>CWD_carbon</vt:lpstr>
      <vt:lpstr>litter_carbon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Melone</dc:creator>
  <cp:lastModifiedBy>MDPI</cp:lastModifiedBy>
  <dcterms:created xsi:type="dcterms:W3CDTF">2020-11-06T16:59:27Z</dcterms:created>
  <dcterms:modified xsi:type="dcterms:W3CDTF">2021-02-24T06:02:26Z</dcterms:modified>
</cp:coreProperties>
</file>