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资料\科研资料\绿色开采研究\1中国金属矿山绿色开采模式选择的博弈分析\数据计算\"/>
    </mc:Choice>
  </mc:AlternateContent>
  <xr:revisionPtr revIDLastSave="0" documentId="13_ncr:1_{B4FBB606-2E5D-40C8-BB5C-437926C19AF1}" xr6:coauthVersionLast="45" xr6:coauthVersionMax="45" xr10:uidLastSave="{00000000-0000-0000-0000-000000000000}"/>
  <bookViews>
    <workbookView xWindow="-120" yWindow="-120" windowWidth="25440" windowHeight="15390" xr2:uid="{AC209A09-E572-4E40-86E3-6AC7E81DD13A}"/>
  </bookViews>
  <sheets>
    <sheet name="Sheet1" sheetId="1" r:id="rId1"/>
  </sheets>
  <definedNames>
    <definedName name="OLE_LINK13" localSheetId="0">Sheet1!$A$36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8" i="1" l="1"/>
  <c r="E27" i="1"/>
  <c r="E63" i="1"/>
  <c r="E64" i="1"/>
  <c r="E62" i="1"/>
  <c r="E61" i="1"/>
  <c r="E60" i="1"/>
  <c r="E59" i="1"/>
  <c r="D14" i="1" l="1"/>
  <c r="D15" i="1"/>
  <c r="E42" i="1"/>
  <c r="E41" i="1"/>
  <c r="E40" i="1"/>
  <c r="E39" i="1"/>
  <c r="E38" i="1"/>
  <c r="E37" i="1"/>
  <c r="E36" i="1"/>
  <c r="E24" i="1"/>
  <c r="E23" i="1"/>
  <c r="E22" i="1"/>
  <c r="E21" i="1"/>
  <c r="E20" i="1"/>
  <c r="E19" i="1"/>
  <c r="E6" i="1"/>
  <c r="D6" i="1"/>
  <c r="E25" i="1" l="1"/>
  <c r="D11" i="1" l="1"/>
  <c r="D10" i="1"/>
</calcChain>
</file>

<file path=xl/sharedStrings.xml><?xml version="1.0" encoding="utf-8"?>
<sst xmlns="http://schemas.openxmlformats.org/spreadsheetml/2006/main" count="141" uniqueCount="99">
  <si>
    <t>Yield of TWR in conventional mining</t>
    <phoneticPr fontId="1" type="noConversion"/>
  </si>
  <si>
    <t>Yield of TWR in conventional mining in gold mines</t>
    <phoneticPr fontId="1" type="noConversion"/>
  </si>
  <si>
    <t>Concentrate yield</t>
    <phoneticPr fontId="1" type="noConversion"/>
  </si>
  <si>
    <t>Tailings dischatge intensity of gold ores</t>
    <phoneticPr fontId="1" type="noConversion"/>
  </si>
  <si>
    <t xml:space="preserve">Waste rocks discharge intensity of gold ores </t>
    <phoneticPr fontId="1" type="noConversion"/>
  </si>
  <si>
    <t>Description</t>
    <phoneticPr fontId="1" type="noConversion"/>
  </si>
  <si>
    <t>Parameters</t>
    <phoneticPr fontId="1" type="noConversion"/>
  </si>
  <si>
    <t>γ</t>
    <phoneticPr fontId="1" type="noConversion"/>
  </si>
  <si>
    <t>Mass ratio between waste rock and ores under the conventional mining mode</t>
    <phoneticPr fontId="1" type="noConversion"/>
  </si>
  <si>
    <r>
      <t>ω</t>
    </r>
    <r>
      <rPr>
        <vertAlign val="subscript"/>
        <sz val="11"/>
        <color theme="1"/>
        <rFont val="Times New Roman"/>
        <family val="1"/>
      </rPr>
      <t>0</t>
    </r>
    <phoneticPr fontId="1" type="noConversion"/>
  </si>
  <si>
    <t>Basic cost of disposing of unit mass TWR conventionally</t>
    <phoneticPr fontId="1" type="noConversion"/>
  </si>
  <si>
    <t>Case1</t>
    <phoneticPr fontId="1" type="noConversion"/>
  </si>
  <si>
    <t>Case2</t>
    <phoneticPr fontId="1" type="noConversion"/>
  </si>
  <si>
    <t>Case4</t>
    <phoneticPr fontId="1" type="noConversion"/>
  </si>
  <si>
    <t>Basic cost of disposing of unit mass TWR conventionally</t>
    <phoneticPr fontId="1" type="noConversion"/>
  </si>
  <si>
    <t>Unit</t>
    <phoneticPr fontId="1" type="noConversion"/>
  </si>
  <si>
    <t>-</t>
    <phoneticPr fontId="1" type="noConversion"/>
  </si>
  <si>
    <t>CNY/t</t>
    <phoneticPr fontId="1" type="noConversion"/>
  </si>
  <si>
    <t xml:space="preserve">Value </t>
    <phoneticPr fontId="1" type="noConversion"/>
  </si>
  <si>
    <t>Basic cost of building a new tailing storage</t>
    <phoneticPr fontId="1" type="noConversion"/>
  </si>
  <si>
    <r>
      <rPr>
        <i/>
        <sz val="11"/>
        <color theme="1"/>
        <rFont val="Times New Roman"/>
        <family val="1"/>
      </rPr>
      <t>F</t>
    </r>
    <r>
      <rPr>
        <vertAlign val="subscript"/>
        <sz val="11"/>
        <color theme="1"/>
        <rFont val="Times New Roman"/>
        <family val="1"/>
      </rPr>
      <t>0</t>
    </r>
    <r>
      <rPr>
        <vertAlign val="superscript"/>
        <sz val="11"/>
        <color theme="1"/>
        <rFont val="Times New Roman"/>
        <family val="1"/>
      </rPr>
      <t>1</t>
    </r>
    <phoneticPr fontId="1" type="noConversion"/>
  </si>
  <si>
    <r>
      <rPr>
        <i/>
        <sz val="11"/>
        <color theme="1"/>
        <rFont val="Times New Roman"/>
        <family val="1"/>
      </rPr>
      <t>F</t>
    </r>
    <r>
      <rPr>
        <vertAlign val="subscript"/>
        <sz val="11"/>
        <color theme="1"/>
        <rFont val="Times New Roman"/>
        <family val="1"/>
      </rPr>
      <t>0</t>
    </r>
    <r>
      <rPr>
        <vertAlign val="superscript"/>
        <sz val="11"/>
        <color theme="1"/>
        <rFont val="Times New Roman"/>
        <family val="1"/>
      </rPr>
      <t>2-1</t>
    </r>
    <phoneticPr fontId="1" type="noConversion"/>
  </si>
  <si>
    <r>
      <rPr>
        <i/>
        <sz val="11"/>
        <color theme="1"/>
        <rFont val="Times New Roman"/>
        <family val="1"/>
      </rPr>
      <t>F</t>
    </r>
    <r>
      <rPr>
        <vertAlign val="subscript"/>
        <sz val="11"/>
        <color theme="1"/>
        <rFont val="Times New Roman"/>
        <family val="1"/>
      </rPr>
      <t>0</t>
    </r>
    <r>
      <rPr>
        <vertAlign val="superscript"/>
        <sz val="11"/>
        <color theme="1"/>
        <rFont val="Times New Roman"/>
        <family val="1"/>
      </rPr>
      <t>2-2</t>
    </r>
    <phoneticPr fontId="1" type="noConversion"/>
  </si>
  <si>
    <t>Slurry disposal cost</t>
    <phoneticPr fontId="1" type="noConversion"/>
  </si>
  <si>
    <t>Dry stacking cost</t>
    <phoneticPr fontId="1" type="noConversion"/>
  </si>
  <si>
    <t>Area of land polluted by unit mass TWR when disposing them of conventionally</t>
    <phoneticPr fontId="1" type="noConversion"/>
  </si>
  <si>
    <t>Value(min)</t>
    <phoneticPr fontId="1" type="noConversion"/>
  </si>
  <si>
    <t>Value(max)</t>
    <phoneticPr fontId="1" type="noConversion"/>
  </si>
  <si>
    <t>Case1</t>
    <phoneticPr fontId="1" type="noConversion"/>
  </si>
  <si>
    <t xml:space="preserve">Project name of tailing storage </t>
    <phoneticPr fontId="1" type="noConversion"/>
  </si>
  <si>
    <t>Xiaomiaogou tailing storage in Nanfen iron mine, Liaoning province</t>
    <phoneticPr fontId="1" type="noConversion"/>
  </si>
  <si>
    <t>Capacity(t)</t>
    <phoneticPr fontId="1" type="noConversion"/>
  </si>
  <si>
    <t>Case2</t>
  </si>
  <si>
    <t>Lijiaquan tailing storage</t>
    <phoneticPr fontId="1" type="noConversion"/>
  </si>
  <si>
    <t>Tailing storage in Maanshan iron mine, Anhui  province</t>
    <phoneticPr fontId="1" type="noConversion"/>
  </si>
  <si>
    <t>Tailing storage in Xiangshan pyrite mine</t>
    <phoneticPr fontId="1" type="noConversion"/>
  </si>
  <si>
    <t>Tailing storage in Tongling copper mine</t>
    <phoneticPr fontId="1" type="noConversion"/>
  </si>
  <si>
    <t>Case3</t>
  </si>
  <si>
    <t>Case4</t>
  </si>
  <si>
    <t>Case5</t>
  </si>
  <si>
    <t>Tailing storage in Xiangshan  uranium mine</t>
    <phoneticPr fontId="1" type="noConversion"/>
  </si>
  <si>
    <t>Case6</t>
  </si>
  <si>
    <t>Average</t>
    <phoneticPr fontId="1" type="noConversion"/>
  </si>
  <si>
    <t>Radius of influence</t>
    <phoneticPr fontId="1" type="noConversion"/>
  </si>
  <si>
    <r>
      <rPr>
        <i/>
        <sz val="11"/>
        <color rgb="FFFF0000"/>
        <rFont val="Times New Roman"/>
        <family val="1"/>
      </rPr>
      <t>τ</t>
    </r>
    <r>
      <rPr>
        <vertAlign val="subscript"/>
        <sz val="11"/>
        <color rgb="FFFF0000"/>
        <rFont val="Times New Roman"/>
        <family val="1"/>
      </rPr>
      <t>0</t>
    </r>
    <phoneticPr fontId="1" type="noConversion"/>
  </si>
  <si>
    <r>
      <rPr>
        <i/>
        <sz val="11"/>
        <color rgb="FFFF0000"/>
        <rFont val="Times New Roman"/>
        <family val="1"/>
      </rPr>
      <t>F</t>
    </r>
    <r>
      <rPr>
        <vertAlign val="subscript"/>
        <sz val="11"/>
        <color rgb="FFFF0000"/>
        <rFont val="Times New Roman"/>
        <family val="1"/>
      </rPr>
      <t>0</t>
    </r>
    <phoneticPr fontId="1" type="noConversion"/>
  </si>
  <si>
    <t>Specific duty environmental tax levied on pollutant emissions</t>
    <phoneticPr fontId="1" type="noConversion"/>
  </si>
  <si>
    <r>
      <rPr>
        <i/>
        <sz val="11"/>
        <color rgb="FFFF0000"/>
        <rFont val="Times New Roman"/>
        <family val="1"/>
      </rPr>
      <t>T</t>
    </r>
    <r>
      <rPr>
        <vertAlign val="subscript"/>
        <sz val="11"/>
        <color rgb="FFFF0000"/>
        <rFont val="Times New Roman"/>
        <family val="1"/>
      </rPr>
      <t>p</t>
    </r>
    <phoneticPr fontId="1" type="noConversion"/>
  </si>
  <si>
    <t>Project name</t>
    <phoneticPr fontId="1" type="noConversion"/>
  </si>
  <si>
    <t>Treatment area(hm)</t>
    <phoneticPr fontId="1" type="noConversion"/>
  </si>
  <si>
    <t>Project investment(CNY)</t>
    <phoneticPr fontId="1" type="noConversion"/>
  </si>
  <si>
    <t>Cost of treating unit area contaminated land</t>
    <phoneticPr fontId="1" type="noConversion"/>
  </si>
  <si>
    <t>Abandoned mine land rehabilitation in Yutai</t>
    <phoneticPr fontId="1" type="noConversion"/>
  </si>
  <si>
    <t>Tuanjie coal mine land rehabilitation and environmental remediation in Youyang</t>
    <phoneticPr fontId="1" type="noConversion"/>
  </si>
  <si>
    <t>Abandoned mine land rehabilitation in Jinhu</t>
    <phoneticPr fontId="1" type="noConversion"/>
  </si>
  <si>
    <t>Heavy metals soil remediation project in Wangcun, Xinxiang</t>
    <phoneticPr fontId="1" type="noConversion"/>
  </si>
  <si>
    <t>Case7</t>
  </si>
  <si>
    <t>Heavy metals soil remediation project in Fuliang, Jingdezhen</t>
    <phoneticPr fontId="1" type="noConversion"/>
  </si>
  <si>
    <t>Abandoned bauxite mine land rehabilitation in Sanmenxia</t>
    <phoneticPr fontId="1" type="noConversion"/>
  </si>
  <si>
    <t>Heavy metals soil remediation project in Xinhe, Xingtai No.1</t>
    <phoneticPr fontId="1" type="noConversion"/>
  </si>
  <si>
    <t>Value</t>
    <phoneticPr fontId="1" type="noConversion"/>
  </si>
  <si>
    <t>25~100</t>
    <phoneticPr fontId="1" type="noConversion"/>
  </si>
  <si>
    <r>
      <rPr>
        <i/>
        <sz val="11"/>
        <color rgb="FFFF0000"/>
        <rFont val="Times New Roman"/>
        <family val="1"/>
      </rPr>
      <t>F</t>
    </r>
    <r>
      <rPr>
        <vertAlign val="subscript"/>
        <sz val="11"/>
        <color rgb="FFFF0000"/>
        <rFont val="Times New Roman"/>
        <family val="1"/>
      </rPr>
      <t xml:space="preserve">t
</t>
    </r>
    <r>
      <rPr>
        <sz val="11"/>
        <color rgb="FFFF0000"/>
        <rFont val="Times New Roman"/>
        <family val="1"/>
      </rPr>
      <t>(CNY/m2)</t>
    </r>
    <phoneticPr fontId="1" type="noConversion"/>
  </si>
  <si>
    <r>
      <rPr>
        <i/>
        <sz val="11"/>
        <color rgb="FFFF0000"/>
        <rFont val="Times New Roman"/>
        <family val="1"/>
      </rPr>
      <t>τ</t>
    </r>
    <r>
      <rPr>
        <vertAlign val="subscript"/>
        <sz val="11"/>
        <color rgb="FFFF0000"/>
        <rFont val="宋体"/>
        <family val="1"/>
        <charset val="134"/>
      </rPr>
      <t>g</t>
    </r>
    <phoneticPr fontId="1" type="noConversion"/>
  </si>
  <si>
    <t>Yield of TWR in for the green mining</t>
    <phoneticPr fontId="1" type="noConversion"/>
  </si>
  <si>
    <t>Comprehensive utilization rate of TWR</t>
    <phoneticPr fontId="1" type="noConversion"/>
  </si>
  <si>
    <t>Year</t>
    <phoneticPr fontId="1" type="noConversion"/>
  </si>
  <si>
    <t>Comprehensive utilization rate of TWR in China</t>
    <phoneticPr fontId="1" type="noConversion"/>
  </si>
  <si>
    <t>Annual Report on Comprehensive Utilization of China Resources (2014)</t>
    <phoneticPr fontId="1" type="noConversion"/>
  </si>
  <si>
    <t>Annual Report on Comprehensive Utilization of China Resources (2019)</t>
    <phoneticPr fontId="1" type="noConversion"/>
  </si>
  <si>
    <t>2020(Expected)</t>
    <phoneticPr fontId="1" type="noConversion"/>
  </si>
  <si>
    <t>Guiding Opinions of the Ministry of Industry and Information Technology on Promoting the Transformation and Upgrade of the Gold Industry (2017)</t>
    <phoneticPr fontId="1" type="noConversion"/>
  </si>
  <si>
    <t>10%~35%</t>
    <phoneticPr fontId="1" type="noConversion"/>
  </si>
  <si>
    <t>References</t>
    <phoneticPr fontId="1" type="noConversion"/>
  </si>
  <si>
    <t>Profit of comprehensive utilization of TWR</t>
    <phoneticPr fontId="1" type="noConversion"/>
  </si>
  <si>
    <t>Tailings utilization approaches</t>
    <phoneticPr fontId="1" type="noConversion"/>
  </si>
  <si>
    <t>Case1</t>
  </si>
  <si>
    <t>Reconcentration of gold tailings</t>
    <phoneticPr fontId="1" type="noConversion"/>
  </si>
  <si>
    <t>Profit(CNY)</t>
    <phoneticPr fontId="1" type="noConversion"/>
  </si>
  <si>
    <t>Utilization amount(t)</t>
    <phoneticPr fontId="1" type="noConversion"/>
  </si>
  <si>
    <r>
      <t>r</t>
    </r>
    <r>
      <rPr>
        <sz val="11"/>
        <color theme="1"/>
        <rFont val="Times New Roman"/>
        <family val="1"/>
      </rPr>
      <t>(CNY/t)</t>
    </r>
    <phoneticPr fontId="1" type="noConversion"/>
  </si>
  <si>
    <t>Producing building materials</t>
    <phoneticPr fontId="1" type="noConversion"/>
  </si>
  <si>
    <t>Reconcentration of gold tailings and producing brick</t>
    <phoneticPr fontId="1" type="noConversion"/>
  </si>
  <si>
    <t>Comment</t>
    <phoneticPr fontId="1" type="noConversion"/>
  </si>
  <si>
    <t>gold grade of tailings 0.26 g/t</t>
    <phoneticPr fontId="1" type="noConversion"/>
  </si>
  <si>
    <t>20%~100%</t>
    <phoneticPr fontId="1" type="noConversion"/>
  </si>
  <si>
    <r>
      <t>Value-</t>
    </r>
    <r>
      <rPr>
        <i/>
        <sz val="11"/>
        <color rgb="FFFF0000"/>
        <rFont val="Times New Roman"/>
        <family val="1"/>
      </rPr>
      <t>R</t>
    </r>
    <phoneticPr fontId="1" type="noConversion"/>
  </si>
  <si>
    <r>
      <t>Value-</t>
    </r>
    <r>
      <rPr>
        <i/>
        <sz val="11"/>
        <color rgb="FFFF0000"/>
        <rFont val="Times New Roman"/>
        <family val="1"/>
      </rPr>
      <t>r</t>
    </r>
    <phoneticPr fontId="1" type="noConversion"/>
  </si>
  <si>
    <t>Additional cost of disposing of unit mass TWR using environmentally friendly methods</t>
    <phoneticPr fontId="1" type="noConversion"/>
  </si>
  <si>
    <t>CNY/t</t>
    <phoneticPr fontId="1" type="noConversion"/>
  </si>
  <si>
    <t>10~20</t>
    <phoneticPr fontId="1" type="noConversion"/>
  </si>
  <si>
    <r>
      <rPr>
        <i/>
        <sz val="11"/>
        <color rgb="FFFF0000"/>
        <rFont val="Times New Roman"/>
        <family val="1"/>
      </rPr>
      <t>F</t>
    </r>
    <r>
      <rPr>
        <vertAlign val="subscript"/>
        <sz val="11"/>
        <color rgb="FFFF0000"/>
        <rFont val="Times New Roman"/>
        <family val="1"/>
      </rPr>
      <t>g</t>
    </r>
    <phoneticPr fontId="1" type="noConversion"/>
  </si>
  <si>
    <t>Area of land polluted by unit mass TWR when disposing of them using environmentally friendly methods</t>
    <phoneticPr fontId="1" type="noConversion"/>
  </si>
  <si>
    <t>Area of land polluted by unit mass TWR when disposing them of conventionally</t>
    <phoneticPr fontId="1" type="noConversion"/>
  </si>
  <si>
    <r>
      <t>Area of land coverd by unit mass TWR(m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/t)</t>
    </r>
    <phoneticPr fontId="1" type="noConversion"/>
  </si>
  <si>
    <r>
      <t>Floor area(km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)</t>
    </r>
    <phoneticPr fontId="1" type="noConversion"/>
  </si>
  <si>
    <r>
      <rPr>
        <i/>
        <sz val="11"/>
        <color rgb="FFFF0000"/>
        <rFont val="Times New Roman"/>
        <family val="1"/>
      </rPr>
      <t>p</t>
    </r>
    <r>
      <rPr>
        <vertAlign val="subscript"/>
        <sz val="11"/>
        <color rgb="FFFF0000"/>
        <rFont val="Times New Roman"/>
        <family val="1"/>
      </rPr>
      <t>0</t>
    </r>
    <phoneticPr fontId="1" type="noConversion"/>
  </si>
  <si>
    <r>
      <t>m</t>
    </r>
    <r>
      <rPr>
        <vertAlign val="superscript"/>
        <sz val="11"/>
        <color rgb="FFFF0000"/>
        <rFont val="Times New Roman"/>
        <family val="1"/>
      </rPr>
      <t>2</t>
    </r>
    <r>
      <rPr>
        <sz val="11"/>
        <color rgb="FFFF0000"/>
        <rFont val="Times New Roman"/>
        <family val="1"/>
      </rPr>
      <t>/t</t>
    </r>
    <phoneticPr fontId="1" type="noConversion"/>
  </si>
  <si>
    <r>
      <rPr>
        <i/>
        <sz val="11"/>
        <color rgb="FFFF0000"/>
        <rFont val="Times New Roman"/>
        <family val="1"/>
      </rPr>
      <t>p</t>
    </r>
    <r>
      <rPr>
        <vertAlign val="subscript"/>
        <sz val="11"/>
        <color rgb="FFFF0000"/>
        <rFont val="Times New Roman"/>
        <family val="1"/>
      </rPr>
      <t>g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</si>
</sst>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0.0000_);[Red]\(0.0000\)"/>
  </numFmts>
  <fonts count="1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vertAlign val="subscript"/>
      <sz val="11"/>
      <color theme="1"/>
      <name val="Times New Roman"/>
      <family val="1"/>
    </font>
    <font>
      <sz val="11"/>
      <color theme="0" tint="-0.499984740745262"/>
      <name val="Times New Roman"/>
      <family val="1"/>
    </font>
    <font>
      <vertAlign val="superscript"/>
      <sz val="11"/>
      <color theme="1"/>
      <name val="Times New Roman"/>
      <family val="1"/>
    </font>
    <font>
      <sz val="11"/>
      <color rgb="FFFF0000"/>
      <name val="Times New Roman"/>
      <family val="1"/>
    </font>
    <font>
      <i/>
      <sz val="11"/>
      <color rgb="FFFF0000"/>
      <name val="Times New Roman"/>
      <family val="1"/>
    </font>
    <font>
      <vertAlign val="subscript"/>
      <sz val="11"/>
      <color rgb="FFFF0000"/>
      <name val="Times New Roman"/>
      <family val="1"/>
    </font>
    <font>
      <sz val="12"/>
      <color rgb="FF000000"/>
      <name val="Times New Roman"/>
      <family val="1"/>
    </font>
    <font>
      <vertAlign val="subscript"/>
      <sz val="11"/>
      <color rgb="FFFF0000"/>
      <name val="宋体"/>
      <family val="1"/>
      <charset val="134"/>
    </font>
    <font>
      <vertAlign val="superscript"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0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1" xfId="0" applyFont="1" applyBorder="1">
      <alignment vertical="center"/>
    </xf>
    <xf numFmtId="176" fontId="2" fillId="0" borderId="0" xfId="0" applyNumberFormat="1" applyFont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1" fontId="2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176" fontId="2" fillId="0" borderId="8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76" fontId="2" fillId="0" borderId="4" xfId="0" applyNumberFormat="1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0" fontId="2" fillId="0" borderId="9" xfId="0" applyNumberFormat="1" applyFont="1" applyBorder="1" applyAlignment="1">
      <alignment horizontal="center" vertical="center"/>
    </xf>
    <xf numFmtId="10" fontId="2" fillId="0" borderId="10" xfId="0" applyNumberFormat="1" applyFont="1" applyBorder="1" applyAlignment="1">
      <alignment horizontal="center" vertical="center"/>
    </xf>
    <xf numFmtId="10" fontId="2" fillId="0" borderId="11" xfId="0" applyNumberFormat="1" applyFont="1" applyBorder="1" applyAlignment="1">
      <alignment horizontal="center" vertical="center"/>
    </xf>
    <xf numFmtId="10" fontId="2" fillId="0" borderId="12" xfId="0" applyNumberFormat="1" applyFont="1" applyBorder="1" applyAlignment="1">
      <alignment horizontal="center" vertical="center"/>
    </xf>
    <xf numFmtId="10" fontId="2" fillId="0" borderId="0" xfId="0" applyNumberFormat="1" applyFont="1" applyBorder="1" applyAlignment="1">
      <alignment horizontal="center" vertical="center"/>
    </xf>
    <xf numFmtId="10" fontId="2" fillId="0" borderId="6" xfId="0" applyNumberFormat="1" applyFont="1" applyBorder="1" applyAlignment="1">
      <alignment horizontal="center" vertical="center"/>
    </xf>
    <xf numFmtId="10" fontId="2" fillId="0" borderId="13" xfId="0" applyNumberFormat="1" applyFont="1" applyBorder="1" applyAlignment="1">
      <alignment horizontal="center" vertical="center"/>
    </xf>
    <xf numFmtId="10" fontId="2" fillId="0" borderId="14" xfId="0" applyNumberFormat="1" applyFont="1" applyBorder="1" applyAlignment="1">
      <alignment horizontal="center" vertical="center"/>
    </xf>
    <xf numFmtId="10" fontId="2" fillId="0" borderId="7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11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11" fontId="2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2" fontId="7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8EFB8-7F40-4F81-8759-E8F035725E7C}">
  <dimension ref="A1:H69"/>
  <sheetViews>
    <sheetView tabSelected="1" zoomScaleNormal="100" workbookViewId="0">
      <selection activeCell="U48" sqref="U48"/>
    </sheetView>
  </sheetViews>
  <sheetFormatPr defaultRowHeight="15" x14ac:dyDescent="0.2"/>
  <cols>
    <col min="1" max="1" width="15.875" style="2" bestFit="1" customWidth="1"/>
    <col min="2" max="2" width="37.625" style="4" bestFit="1" customWidth="1"/>
    <col min="3" max="3" width="10.875" style="3" bestFit="1" customWidth="1"/>
    <col min="4" max="4" width="15.125" style="2" bestFit="1" customWidth="1"/>
    <col min="5" max="5" width="10.25" style="1" bestFit="1" customWidth="1"/>
    <col min="6" max="6" width="9" style="1"/>
    <col min="7" max="7" width="16.25" style="1" bestFit="1" customWidth="1"/>
    <col min="8" max="8" width="7.25" style="1" bestFit="1" customWidth="1"/>
    <col min="9" max="16384" width="9" style="1"/>
  </cols>
  <sheetData>
    <row r="1" spans="1:8" x14ac:dyDescent="0.2">
      <c r="A1" s="37" t="s">
        <v>10</v>
      </c>
      <c r="B1" s="37"/>
      <c r="C1" s="37"/>
      <c r="D1" s="37"/>
      <c r="E1" s="37"/>
      <c r="F1" s="16"/>
      <c r="G1" s="16"/>
      <c r="H1" s="16"/>
    </row>
    <row r="2" spans="1:8" x14ac:dyDescent="0.2">
      <c r="A2" s="5" t="s">
        <v>6</v>
      </c>
      <c r="B2" s="6" t="s">
        <v>5</v>
      </c>
      <c r="C2" s="6" t="s">
        <v>15</v>
      </c>
      <c r="D2" s="19" t="s">
        <v>26</v>
      </c>
      <c r="E2" s="19" t="s">
        <v>27</v>
      </c>
    </row>
    <row r="3" spans="1:8" ht="18" x14ac:dyDescent="0.2">
      <c r="A3" s="5" t="s">
        <v>20</v>
      </c>
      <c r="B3" s="18" t="s">
        <v>19</v>
      </c>
      <c r="C3" s="6" t="s">
        <v>17</v>
      </c>
      <c r="D3" s="5">
        <v>15</v>
      </c>
      <c r="E3" s="5">
        <v>25</v>
      </c>
    </row>
    <row r="4" spans="1:8" ht="18" x14ac:dyDescent="0.2">
      <c r="A4" s="5" t="s">
        <v>21</v>
      </c>
      <c r="B4" s="18" t="s">
        <v>23</v>
      </c>
      <c r="C4" s="6" t="s">
        <v>17</v>
      </c>
      <c r="D4" s="37">
        <v>5</v>
      </c>
      <c r="E4" s="37"/>
    </row>
    <row r="5" spans="1:8" ht="18" x14ac:dyDescent="0.2">
      <c r="A5" s="5" t="s">
        <v>22</v>
      </c>
      <c r="B5" s="18" t="s">
        <v>24</v>
      </c>
      <c r="C5" s="6" t="s">
        <v>17</v>
      </c>
      <c r="D5" s="37">
        <v>15</v>
      </c>
      <c r="E5" s="37"/>
    </row>
    <row r="6" spans="1:8" ht="30" x14ac:dyDescent="0.2">
      <c r="A6" s="20" t="s">
        <v>45</v>
      </c>
      <c r="B6" s="23" t="s">
        <v>14</v>
      </c>
      <c r="C6" s="22" t="s">
        <v>17</v>
      </c>
      <c r="D6" s="20">
        <f>D3+D4</f>
        <v>20</v>
      </c>
      <c r="E6" s="20">
        <f>E3+D5</f>
        <v>40</v>
      </c>
    </row>
    <row r="8" spans="1:8" x14ac:dyDescent="0.2">
      <c r="A8" s="39" t="s">
        <v>1</v>
      </c>
      <c r="B8" s="40"/>
      <c r="C8" s="40"/>
      <c r="D8" s="40"/>
      <c r="E8" s="40"/>
      <c r="F8" s="40"/>
      <c r="G8" s="40"/>
      <c r="H8" s="41"/>
    </row>
    <row r="9" spans="1:8" x14ac:dyDescent="0.2">
      <c r="A9" s="5" t="s">
        <v>6</v>
      </c>
      <c r="B9" s="6" t="s">
        <v>5</v>
      </c>
      <c r="C9" s="15" t="s">
        <v>15</v>
      </c>
      <c r="D9" s="5" t="s">
        <v>18</v>
      </c>
      <c r="E9" s="5" t="s">
        <v>11</v>
      </c>
      <c r="F9" s="5" t="s">
        <v>12</v>
      </c>
      <c r="G9" s="5" t="s">
        <v>13</v>
      </c>
      <c r="H9" s="5" t="s">
        <v>13</v>
      </c>
    </row>
    <row r="10" spans="1:8" x14ac:dyDescent="0.2">
      <c r="A10" s="7" t="s">
        <v>7</v>
      </c>
      <c r="B10" s="8" t="s">
        <v>2</v>
      </c>
      <c r="C10" s="6" t="s">
        <v>16</v>
      </c>
      <c r="D10" s="9">
        <f>MIN(E10:H10)</f>
        <v>0.03</v>
      </c>
      <c r="E10" s="9">
        <v>3.32E-2</v>
      </c>
      <c r="F10" s="9">
        <v>4.2700000000000002E-2</v>
      </c>
      <c r="G10" s="9">
        <v>0.05</v>
      </c>
      <c r="H10" s="9">
        <v>0.03</v>
      </c>
    </row>
    <row r="11" spans="1:8" ht="30" x14ac:dyDescent="0.2">
      <c r="A11" s="7" t="s">
        <v>9</v>
      </c>
      <c r="B11" s="8" t="s">
        <v>8</v>
      </c>
      <c r="C11" s="6" t="s">
        <v>16</v>
      </c>
      <c r="D11" s="10">
        <f>D12/(D13+1)</f>
        <v>1.2047885888945491</v>
      </c>
      <c r="E11" s="51"/>
      <c r="F11" s="52"/>
      <c r="G11" s="52"/>
      <c r="H11" s="53"/>
    </row>
    <row r="12" spans="1:8" x14ac:dyDescent="0.2">
      <c r="A12" s="5"/>
      <c r="B12" s="11" t="s">
        <v>4</v>
      </c>
      <c r="C12" s="6" t="s">
        <v>16</v>
      </c>
      <c r="D12" s="12">
        <v>47.3</v>
      </c>
      <c r="E12" s="54"/>
      <c r="F12" s="55"/>
      <c r="G12" s="55"/>
      <c r="H12" s="56"/>
    </row>
    <row r="13" spans="1:8" x14ac:dyDescent="0.2">
      <c r="A13" s="5"/>
      <c r="B13" s="11" t="s">
        <v>3</v>
      </c>
      <c r="C13" s="6" t="s">
        <v>16</v>
      </c>
      <c r="D13" s="13">
        <v>38.26</v>
      </c>
      <c r="E13" s="54"/>
      <c r="F13" s="55"/>
      <c r="G13" s="55"/>
      <c r="H13" s="56"/>
    </row>
    <row r="14" spans="1:8" ht="16.5" x14ac:dyDescent="0.2">
      <c r="A14" s="20" t="s">
        <v>44</v>
      </c>
      <c r="B14" s="21" t="s">
        <v>0</v>
      </c>
      <c r="C14" s="22" t="s">
        <v>16</v>
      </c>
      <c r="D14" s="29">
        <f>D11+(1-D10)</f>
        <v>2.1747885888945491</v>
      </c>
      <c r="E14" s="54"/>
      <c r="F14" s="55"/>
      <c r="G14" s="55"/>
      <c r="H14" s="56"/>
    </row>
    <row r="15" spans="1:8" ht="16.5" x14ac:dyDescent="0.2">
      <c r="A15" s="20" t="s">
        <v>63</v>
      </c>
      <c r="B15" s="21" t="s">
        <v>64</v>
      </c>
      <c r="C15" s="22" t="s">
        <v>16</v>
      </c>
      <c r="D15" s="29">
        <f>1-D10</f>
        <v>0.97</v>
      </c>
      <c r="E15" s="57"/>
      <c r="F15" s="58"/>
      <c r="G15" s="58"/>
      <c r="H15" s="59"/>
    </row>
    <row r="17" spans="1:8" x14ac:dyDescent="0.2">
      <c r="A17" s="37" t="s">
        <v>25</v>
      </c>
      <c r="B17" s="37"/>
      <c r="C17" s="37"/>
      <c r="D17" s="37"/>
      <c r="E17" s="37"/>
      <c r="F17" s="37"/>
      <c r="G17" s="78"/>
      <c r="H17" s="78"/>
    </row>
    <row r="18" spans="1:8" ht="34.5" customHeight="1" x14ac:dyDescent="0.2">
      <c r="A18" s="61"/>
      <c r="B18" s="62" t="s">
        <v>29</v>
      </c>
      <c r="C18" s="63" t="s">
        <v>31</v>
      </c>
      <c r="D18" s="62" t="s">
        <v>95</v>
      </c>
      <c r="E18" s="42" t="s">
        <v>94</v>
      </c>
      <c r="F18" s="42"/>
      <c r="G18" s="76"/>
      <c r="H18" s="76"/>
    </row>
    <row r="19" spans="1:8" ht="30" x14ac:dyDescent="0.2">
      <c r="A19" s="62" t="s">
        <v>28</v>
      </c>
      <c r="B19" s="65" t="s">
        <v>30</v>
      </c>
      <c r="C19" s="71">
        <v>273000000</v>
      </c>
      <c r="D19" s="62">
        <v>7.65</v>
      </c>
      <c r="E19" s="36">
        <f t="shared" ref="E19:E24" si="0">D19/C19*1000000</f>
        <v>2.8021978021978023E-2</v>
      </c>
      <c r="F19" s="36"/>
      <c r="G19" s="76"/>
      <c r="H19" s="76"/>
    </row>
    <row r="20" spans="1:8" x14ac:dyDescent="0.2">
      <c r="A20" s="62" t="s">
        <v>32</v>
      </c>
      <c r="B20" s="65" t="s">
        <v>33</v>
      </c>
      <c r="C20" s="71">
        <v>3000000</v>
      </c>
      <c r="D20" s="62">
        <v>0.1</v>
      </c>
      <c r="E20" s="36">
        <f t="shared" si="0"/>
        <v>3.3333333333333333E-2</v>
      </c>
      <c r="F20" s="36"/>
      <c r="G20" s="76"/>
      <c r="H20" s="76"/>
    </row>
    <row r="21" spans="1:8" ht="30" x14ac:dyDescent="0.2">
      <c r="A21" s="62" t="s">
        <v>37</v>
      </c>
      <c r="B21" s="65" t="s">
        <v>34</v>
      </c>
      <c r="C21" s="71">
        <v>500000000</v>
      </c>
      <c r="D21" s="62">
        <v>20</v>
      </c>
      <c r="E21" s="36">
        <f t="shared" si="0"/>
        <v>0.04</v>
      </c>
      <c r="F21" s="36"/>
      <c r="G21" s="76"/>
      <c r="H21" s="76"/>
    </row>
    <row r="22" spans="1:8" x14ac:dyDescent="0.2">
      <c r="A22" s="62" t="s">
        <v>38</v>
      </c>
      <c r="B22" s="65" t="s">
        <v>35</v>
      </c>
      <c r="C22" s="71">
        <v>7800000</v>
      </c>
      <c r="D22" s="62">
        <v>0.23</v>
      </c>
      <c r="E22" s="36">
        <f t="shared" si="0"/>
        <v>2.948717948717949E-2</v>
      </c>
      <c r="F22" s="36"/>
      <c r="G22" s="76"/>
      <c r="H22" s="76"/>
    </row>
    <row r="23" spans="1:8" x14ac:dyDescent="0.2">
      <c r="A23" s="62" t="s">
        <v>39</v>
      </c>
      <c r="B23" s="65" t="s">
        <v>36</v>
      </c>
      <c r="C23" s="71">
        <v>1680000</v>
      </c>
      <c r="D23" s="62">
        <v>0.05</v>
      </c>
      <c r="E23" s="36">
        <f t="shared" si="0"/>
        <v>2.9761904761904764E-2</v>
      </c>
      <c r="F23" s="36"/>
      <c r="G23" s="76"/>
      <c r="H23" s="76"/>
    </row>
    <row r="24" spans="1:8" x14ac:dyDescent="0.2">
      <c r="A24" s="62" t="s">
        <v>41</v>
      </c>
      <c r="B24" s="65" t="s">
        <v>40</v>
      </c>
      <c r="C24" s="71">
        <v>58000000</v>
      </c>
      <c r="D24" s="62">
        <v>1.63</v>
      </c>
      <c r="E24" s="36">
        <f t="shared" si="0"/>
        <v>2.8103448275862069E-2</v>
      </c>
      <c r="F24" s="36"/>
      <c r="G24" s="75"/>
      <c r="H24" s="79"/>
    </row>
    <row r="25" spans="1:8" x14ac:dyDescent="0.2">
      <c r="A25" s="62"/>
      <c r="B25" s="65"/>
      <c r="C25" s="63"/>
      <c r="D25" s="62" t="s">
        <v>42</v>
      </c>
      <c r="E25" s="36">
        <f>AVERAGE(E19:F24)</f>
        <v>3.1451307313376281E-2</v>
      </c>
      <c r="F25" s="37"/>
      <c r="G25" s="75"/>
      <c r="H25" s="77"/>
    </row>
    <row r="26" spans="1:8" s="60" customFormat="1" x14ac:dyDescent="0.2">
      <c r="A26" s="62" t="s">
        <v>6</v>
      </c>
      <c r="B26" s="63" t="s">
        <v>5</v>
      </c>
      <c r="C26" s="63" t="s">
        <v>15</v>
      </c>
      <c r="D26" s="72" t="s">
        <v>43</v>
      </c>
      <c r="E26" s="37" t="s">
        <v>18</v>
      </c>
      <c r="F26" s="37"/>
      <c r="G26" s="75"/>
      <c r="H26" s="77"/>
    </row>
    <row r="27" spans="1:8" s="60" customFormat="1" ht="30" x14ac:dyDescent="0.2">
      <c r="A27" s="68" t="s">
        <v>96</v>
      </c>
      <c r="B27" s="69" t="s">
        <v>93</v>
      </c>
      <c r="C27" s="70" t="s">
        <v>97</v>
      </c>
      <c r="D27" s="68">
        <v>2</v>
      </c>
      <c r="E27" s="80">
        <f>$E$25*D27^2</f>
        <v>0.12580522925350512</v>
      </c>
      <c r="F27" s="80"/>
      <c r="G27" s="75"/>
      <c r="H27" s="77"/>
    </row>
    <row r="28" spans="1:8" s="60" customFormat="1" ht="45" x14ac:dyDescent="0.2">
      <c r="A28" s="68" t="s">
        <v>98</v>
      </c>
      <c r="B28" s="69" t="s">
        <v>92</v>
      </c>
      <c r="C28" s="70" t="s">
        <v>97</v>
      </c>
      <c r="D28" s="68">
        <v>1</v>
      </c>
      <c r="E28" s="80">
        <f>$E$25*D28^2</f>
        <v>3.1451307313376281E-2</v>
      </c>
      <c r="F28" s="80"/>
      <c r="G28" s="75"/>
      <c r="H28" s="77"/>
    </row>
    <row r="30" spans="1:8" ht="15.75" x14ac:dyDescent="0.2">
      <c r="A30" s="38" t="s">
        <v>46</v>
      </c>
      <c r="B30" s="38"/>
      <c r="C30" s="38"/>
      <c r="D30" s="38"/>
    </row>
    <row r="31" spans="1:8" x14ac:dyDescent="0.2">
      <c r="A31" s="5" t="s">
        <v>6</v>
      </c>
      <c r="B31" s="6" t="s">
        <v>5</v>
      </c>
      <c r="C31" s="6" t="s">
        <v>15</v>
      </c>
      <c r="D31" s="5" t="s">
        <v>18</v>
      </c>
    </row>
    <row r="32" spans="1:8" ht="30" x14ac:dyDescent="0.2">
      <c r="A32" s="20" t="s">
        <v>47</v>
      </c>
      <c r="B32" s="21" t="s">
        <v>46</v>
      </c>
      <c r="C32" s="22" t="s">
        <v>17</v>
      </c>
      <c r="D32" s="20">
        <v>15</v>
      </c>
    </row>
    <row r="34" spans="1:5" ht="15.75" x14ac:dyDescent="0.2">
      <c r="A34" s="38" t="s">
        <v>51</v>
      </c>
      <c r="B34" s="38"/>
      <c r="C34" s="38"/>
      <c r="D34" s="38"/>
      <c r="E34" s="38"/>
    </row>
    <row r="35" spans="1:5" ht="31.5" x14ac:dyDescent="0.2">
      <c r="A35" s="25"/>
      <c r="B35" s="5" t="s">
        <v>48</v>
      </c>
      <c r="C35" s="6" t="s">
        <v>49</v>
      </c>
      <c r="D35" s="6" t="s">
        <v>50</v>
      </c>
      <c r="E35" s="22" t="s">
        <v>62</v>
      </c>
    </row>
    <row r="36" spans="1:5" x14ac:dyDescent="0.2">
      <c r="A36" s="5" t="s">
        <v>28</v>
      </c>
      <c r="B36" s="8" t="s">
        <v>52</v>
      </c>
      <c r="C36" s="27">
        <v>17.87</v>
      </c>
      <c r="D36" s="28">
        <v>16820000</v>
      </c>
      <c r="E36" s="10">
        <f t="shared" ref="E36:E42" si="1">D36/C36/10000</f>
        <v>94.124230554001116</v>
      </c>
    </row>
    <row r="37" spans="1:5" ht="30" x14ac:dyDescent="0.2">
      <c r="A37" s="5" t="s">
        <v>32</v>
      </c>
      <c r="B37" s="8" t="s">
        <v>53</v>
      </c>
      <c r="C37" s="27">
        <v>6.7110000000000003</v>
      </c>
      <c r="D37" s="28">
        <v>5168700</v>
      </c>
      <c r="E37" s="10">
        <f t="shared" si="1"/>
        <v>77.018328118015191</v>
      </c>
    </row>
    <row r="38" spans="1:5" x14ac:dyDescent="0.2">
      <c r="A38" s="5" t="s">
        <v>37</v>
      </c>
      <c r="B38" s="8" t="s">
        <v>54</v>
      </c>
      <c r="C38" s="27">
        <v>125.36799999999999</v>
      </c>
      <c r="D38" s="28">
        <v>75372100</v>
      </c>
      <c r="E38" s="10">
        <f t="shared" si="1"/>
        <v>60.120684704230747</v>
      </c>
    </row>
    <row r="39" spans="1:5" ht="30" x14ac:dyDescent="0.2">
      <c r="A39" s="5" t="s">
        <v>38</v>
      </c>
      <c r="B39" s="8" t="s">
        <v>55</v>
      </c>
      <c r="C39" s="27">
        <v>30</v>
      </c>
      <c r="D39" s="28">
        <v>16600000</v>
      </c>
      <c r="E39" s="10">
        <f t="shared" si="1"/>
        <v>55.333333333333336</v>
      </c>
    </row>
    <row r="40" spans="1:5" ht="30" x14ac:dyDescent="0.2">
      <c r="A40" s="5" t="s">
        <v>39</v>
      </c>
      <c r="B40" s="8" t="s">
        <v>57</v>
      </c>
      <c r="C40" s="27">
        <v>6.6669999999999998</v>
      </c>
      <c r="D40" s="28">
        <v>2575300</v>
      </c>
      <c r="E40" s="10">
        <f t="shared" si="1"/>
        <v>38.627568621568926</v>
      </c>
    </row>
    <row r="41" spans="1:5" ht="30" x14ac:dyDescent="0.2">
      <c r="A41" s="5" t="s">
        <v>41</v>
      </c>
      <c r="B41" s="8" t="s">
        <v>59</v>
      </c>
      <c r="C41" s="27">
        <v>39.07</v>
      </c>
      <c r="D41" s="28">
        <v>10924100</v>
      </c>
      <c r="E41" s="10">
        <f t="shared" si="1"/>
        <v>27.960327617097519</v>
      </c>
    </row>
    <row r="42" spans="1:5" ht="30" x14ac:dyDescent="0.2">
      <c r="A42" s="31" t="s">
        <v>56</v>
      </c>
      <c r="B42" s="32" t="s">
        <v>58</v>
      </c>
      <c r="C42" s="33">
        <v>56</v>
      </c>
      <c r="D42" s="28">
        <v>14282800</v>
      </c>
      <c r="E42" s="10">
        <f t="shared" si="1"/>
        <v>25.504999999999999</v>
      </c>
    </row>
    <row r="43" spans="1:5" x14ac:dyDescent="0.2">
      <c r="A43" s="14"/>
      <c r="B43" s="34"/>
      <c r="C43" s="35"/>
      <c r="D43" s="30" t="s">
        <v>60</v>
      </c>
      <c r="E43" s="29" t="s">
        <v>61</v>
      </c>
    </row>
    <row r="44" spans="1:5" x14ac:dyDescent="0.2">
      <c r="C44" s="26"/>
    </row>
    <row r="45" spans="1:5" x14ac:dyDescent="0.2">
      <c r="A45" s="37" t="s">
        <v>65</v>
      </c>
      <c r="B45" s="37"/>
      <c r="C45" s="37"/>
      <c r="D45" s="37"/>
      <c r="E45" s="37"/>
    </row>
    <row r="46" spans="1:5" x14ac:dyDescent="0.2">
      <c r="A46" s="17" t="s">
        <v>66</v>
      </c>
      <c r="B46" s="24" t="s">
        <v>67</v>
      </c>
      <c r="C46" s="45" t="s">
        <v>73</v>
      </c>
      <c r="D46" s="45"/>
      <c r="E46" s="45"/>
    </row>
    <row r="47" spans="1:5" ht="24" customHeight="1" x14ac:dyDescent="0.2">
      <c r="A47" s="17">
        <v>2009</v>
      </c>
      <c r="B47" s="46">
        <v>0.13300000000000001</v>
      </c>
      <c r="C47" s="47" t="s">
        <v>68</v>
      </c>
      <c r="D47" s="47"/>
      <c r="E47" s="47"/>
    </row>
    <row r="48" spans="1:5" x14ac:dyDescent="0.2">
      <c r="A48" s="17">
        <v>2010</v>
      </c>
      <c r="B48" s="46">
        <v>0.156</v>
      </c>
      <c r="C48" s="47"/>
      <c r="D48" s="47"/>
      <c r="E48" s="47"/>
    </row>
    <row r="49" spans="1:8" x14ac:dyDescent="0.2">
      <c r="A49" s="17">
        <v>2011</v>
      </c>
      <c r="B49" s="46">
        <v>0.17</v>
      </c>
      <c r="C49" s="47"/>
      <c r="D49" s="47"/>
      <c r="E49" s="47"/>
    </row>
    <row r="50" spans="1:8" x14ac:dyDescent="0.2">
      <c r="A50" s="17">
        <v>2012</v>
      </c>
      <c r="B50" s="46">
        <v>0.17849999999999999</v>
      </c>
      <c r="C50" s="47"/>
      <c r="D50" s="47"/>
      <c r="E50" s="47"/>
    </row>
    <row r="51" spans="1:8" x14ac:dyDescent="0.2">
      <c r="A51" s="17">
        <v>2013</v>
      </c>
      <c r="B51" s="46">
        <v>0.191</v>
      </c>
      <c r="C51" s="47"/>
      <c r="D51" s="47"/>
      <c r="E51" s="47"/>
    </row>
    <row r="52" spans="1:8" x14ac:dyDescent="0.2">
      <c r="A52" s="17">
        <v>2017</v>
      </c>
      <c r="B52" s="46">
        <v>0.22090000000000001</v>
      </c>
      <c r="C52" s="48" t="s">
        <v>69</v>
      </c>
      <c r="D52" s="48"/>
      <c r="E52" s="48"/>
    </row>
    <row r="53" spans="1:8" x14ac:dyDescent="0.2">
      <c r="A53" s="17">
        <v>2018</v>
      </c>
      <c r="B53" s="46">
        <v>0.27689999999999998</v>
      </c>
      <c r="C53" s="48"/>
      <c r="D53" s="48"/>
      <c r="E53" s="48"/>
    </row>
    <row r="54" spans="1:8" ht="62.25" customHeight="1" x14ac:dyDescent="0.2">
      <c r="A54" s="17" t="s">
        <v>70</v>
      </c>
      <c r="B54" s="46">
        <v>0.35</v>
      </c>
      <c r="C54" s="48" t="s">
        <v>71</v>
      </c>
      <c r="D54" s="48"/>
      <c r="E54" s="48"/>
      <c r="F54" s="44"/>
      <c r="G54" s="44"/>
      <c r="H54" s="44"/>
    </row>
    <row r="55" spans="1:8" x14ac:dyDescent="0.2">
      <c r="A55" s="20" t="s">
        <v>86</v>
      </c>
      <c r="B55" s="22" t="s">
        <v>72</v>
      </c>
      <c r="C55" s="43"/>
      <c r="D55" s="49"/>
      <c r="E55" s="50"/>
    </row>
    <row r="56" spans="1:8" x14ac:dyDescent="0.2">
      <c r="B56" s="3"/>
    </row>
    <row r="57" spans="1:8" x14ac:dyDescent="0.2">
      <c r="A57" s="37" t="s">
        <v>74</v>
      </c>
      <c r="B57" s="37"/>
      <c r="C57" s="37"/>
      <c r="D57" s="37"/>
      <c r="E57" s="37"/>
      <c r="F57" s="37"/>
    </row>
    <row r="58" spans="1:8" ht="30" x14ac:dyDescent="0.2">
      <c r="A58" s="63"/>
      <c r="B58" s="63" t="s">
        <v>75</v>
      </c>
      <c r="C58" s="63" t="s">
        <v>79</v>
      </c>
      <c r="D58" s="62" t="s">
        <v>78</v>
      </c>
      <c r="E58" s="64" t="s">
        <v>80</v>
      </c>
      <c r="F58" s="61" t="s">
        <v>83</v>
      </c>
    </row>
    <row r="59" spans="1:8" x14ac:dyDescent="0.2">
      <c r="A59" s="62" t="s">
        <v>76</v>
      </c>
      <c r="B59" s="67" t="s">
        <v>77</v>
      </c>
      <c r="C59" s="71">
        <v>380000</v>
      </c>
      <c r="D59" s="73">
        <v>70000000</v>
      </c>
      <c r="E59" s="66">
        <f>D59/C59</f>
        <v>184.21052631578948</v>
      </c>
      <c r="F59" s="61"/>
    </row>
    <row r="60" spans="1:8" x14ac:dyDescent="0.2">
      <c r="A60" s="62" t="s">
        <v>32</v>
      </c>
      <c r="B60" s="67" t="s">
        <v>81</v>
      </c>
      <c r="C60" s="71">
        <v>100000</v>
      </c>
      <c r="D60" s="73">
        <v>10000000</v>
      </c>
      <c r="E60" s="66">
        <f>D60/C60</f>
        <v>100</v>
      </c>
      <c r="F60" s="61"/>
    </row>
    <row r="61" spans="1:8" x14ac:dyDescent="0.2">
      <c r="A61" s="62" t="s">
        <v>37</v>
      </c>
      <c r="B61" s="67" t="s">
        <v>77</v>
      </c>
      <c r="C61" s="71">
        <v>10000</v>
      </c>
      <c r="D61" s="73">
        <v>900000</v>
      </c>
      <c r="E61" s="66">
        <f>D61/C61</f>
        <v>90</v>
      </c>
      <c r="F61" s="61"/>
    </row>
    <row r="62" spans="1:8" x14ac:dyDescent="0.2">
      <c r="A62" s="62" t="s">
        <v>38</v>
      </c>
      <c r="B62" s="67" t="s">
        <v>81</v>
      </c>
      <c r="C62" s="71">
        <v>48000</v>
      </c>
      <c r="D62" s="73">
        <v>2183900</v>
      </c>
      <c r="E62" s="66">
        <f>D62/C62</f>
        <v>45.497916666666669</v>
      </c>
      <c r="F62" s="61"/>
    </row>
    <row r="63" spans="1:8" x14ac:dyDescent="0.2">
      <c r="A63" s="62" t="s">
        <v>39</v>
      </c>
      <c r="B63" s="67" t="s">
        <v>81</v>
      </c>
      <c r="C63" s="71">
        <v>230000</v>
      </c>
      <c r="D63" s="73">
        <v>9000000</v>
      </c>
      <c r="E63" s="66">
        <f t="shared" ref="E63:E64" si="2">D63/C63</f>
        <v>39.130434782608695</v>
      </c>
      <c r="F63" s="61"/>
    </row>
    <row r="64" spans="1:8" ht="45" x14ac:dyDescent="0.2">
      <c r="A64" s="62" t="s">
        <v>41</v>
      </c>
      <c r="B64" s="67" t="s">
        <v>82</v>
      </c>
      <c r="C64" s="71">
        <v>100000</v>
      </c>
      <c r="D64" s="73">
        <v>600000</v>
      </c>
      <c r="E64" s="66">
        <f t="shared" si="2"/>
        <v>6</v>
      </c>
      <c r="F64" s="65" t="s">
        <v>84</v>
      </c>
    </row>
    <row r="65" spans="1:6" x14ac:dyDescent="0.2">
      <c r="A65" s="68" t="s">
        <v>87</v>
      </c>
      <c r="B65" s="43"/>
      <c r="C65" s="49"/>
      <c r="D65" s="50"/>
      <c r="E65" s="70" t="s">
        <v>85</v>
      </c>
      <c r="F65" s="61"/>
    </row>
    <row r="66" spans="1:6" x14ac:dyDescent="0.2">
      <c r="E66" s="74"/>
    </row>
    <row r="67" spans="1:6" x14ac:dyDescent="0.2">
      <c r="A67" s="37" t="s">
        <v>88</v>
      </c>
      <c r="B67" s="37"/>
      <c r="C67" s="37"/>
      <c r="D67" s="37"/>
      <c r="E67" s="74"/>
    </row>
    <row r="68" spans="1:6" x14ac:dyDescent="0.2">
      <c r="A68" s="62" t="s">
        <v>6</v>
      </c>
      <c r="B68" s="63" t="s">
        <v>5</v>
      </c>
      <c r="C68" s="63" t="s">
        <v>15</v>
      </c>
      <c r="D68" s="62" t="s">
        <v>18</v>
      </c>
      <c r="E68" s="74"/>
    </row>
    <row r="69" spans="1:6" ht="30" x14ac:dyDescent="0.2">
      <c r="A69" s="68" t="s">
        <v>91</v>
      </c>
      <c r="B69" s="69" t="s">
        <v>88</v>
      </c>
      <c r="C69" s="70" t="s">
        <v>89</v>
      </c>
      <c r="D69" s="68" t="s">
        <v>90</v>
      </c>
      <c r="E69" s="74"/>
    </row>
  </sheetData>
  <mergeCells count="28">
    <mergeCell ref="A57:F57"/>
    <mergeCell ref="A67:D67"/>
    <mergeCell ref="A17:F17"/>
    <mergeCell ref="E26:F26"/>
    <mergeCell ref="E27:F27"/>
    <mergeCell ref="E28:F28"/>
    <mergeCell ref="B65:D65"/>
    <mergeCell ref="C54:E54"/>
    <mergeCell ref="C46:E46"/>
    <mergeCell ref="C55:E55"/>
    <mergeCell ref="A1:E1"/>
    <mergeCell ref="C47:E51"/>
    <mergeCell ref="C52:E53"/>
    <mergeCell ref="E11:H15"/>
    <mergeCell ref="E18:F18"/>
    <mergeCell ref="E19:F19"/>
    <mergeCell ref="A8:H8"/>
    <mergeCell ref="D4:E4"/>
    <mergeCell ref="D5:E5"/>
    <mergeCell ref="A45:E45"/>
    <mergeCell ref="E25:F25"/>
    <mergeCell ref="A30:D30"/>
    <mergeCell ref="A34:E34"/>
    <mergeCell ref="E20:F20"/>
    <mergeCell ref="E21:F21"/>
    <mergeCell ref="E22:F22"/>
    <mergeCell ref="E23:F23"/>
    <mergeCell ref="E24:F24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Sheet1!OLE_LINK13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yuan zhao</dc:creator>
  <cp:lastModifiedBy>yuan zhao</cp:lastModifiedBy>
  <dcterms:created xsi:type="dcterms:W3CDTF">2020-02-19T14:17:07Z</dcterms:created>
  <dcterms:modified xsi:type="dcterms:W3CDTF">2020-02-21T13:16:26Z</dcterms:modified>
</cp:coreProperties>
</file>