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rlee/Library/Mobile Documents/com~apple~CloudDocs/P14 evolution/viruses/minorRevisions/"/>
    </mc:Choice>
  </mc:AlternateContent>
  <xr:revisionPtr revIDLastSave="0" documentId="13_ncr:1_{A4F99E1E-9295-EC49-8A8E-0F436134B144}" xr6:coauthVersionLast="45" xr6:coauthVersionMax="45" xr10:uidLastSave="{00000000-0000-0000-0000-000000000000}"/>
  <bookViews>
    <workbookView xWindow="-1360" yWindow="-19840" windowWidth="28800" windowHeight="16600" activeTab="1" xr2:uid="{70192E99-E500-384F-996B-589591463256}"/>
  </bookViews>
  <sheets>
    <sheet name="table S1" sheetId="2" r:id="rId1"/>
    <sheet name="table S2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68" i="2" l="1"/>
  <c r="C69" i="2"/>
  <c r="C70" i="2"/>
  <c r="C71" i="2"/>
  <c r="C45" i="2"/>
  <c r="C34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33" i="2"/>
  <c r="C35" i="2"/>
  <c r="C36" i="2"/>
  <c r="C37" i="2"/>
  <c r="C38" i="2"/>
  <c r="C39" i="2"/>
  <c r="C40" i="2"/>
  <c r="C41" i="2"/>
  <c r="C42" i="2"/>
  <c r="C43" i="2"/>
  <c r="C44" i="2"/>
  <c r="C46" i="2"/>
  <c r="C47" i="2"/>
  <c r="C48" i="2"/>
  <c r="C49" i="2"/>
  <c r="C56" i="2"/>
  <c r="C57" i="2"/>
  <c r="C58" i="2"/>
  <c r="C59" i="2"/>
  <c r="C60" i="2"/>
  <c r="C61" i="2"/>
  <c r="C62" i="2"/>
  <c r="C63" i="2"/>
  <c r="C64" i="2"/>
  <c r="C65" i="2"/>
  <c r="C66" i="2"/>
  <c r="C6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80" i="3" l="1"/>
  <c r="C82" i="3"/>
  <c r="C83" i="3"/>
  <c r="C81" i="3"/>
  <c r="C79" i="3"/>
  <c r="C78" i="3"/>
  <c r="C77" i="3"/>
  <c r="C76" i="3"/>
  <c r="C69" i="3"/>
  <c r="C68" i="3"/>
  <c r="C67" i="3"/>
  <c r="C66" i="3"/>
  <c r="C65" i="3"/>
  <c r="C64" i="3"/>
  <c r="C63" i="3"/>
  <c r="C62" i="3"/>
  <c r="C61" i="3"/>
  <c r="C60" i="3"/>
  <c r="C59" i="3"/>
  <c r="C58" i="3"/>
  <c r="C57" i="3"/>
  <c r="C56" i="3"/>
  <c r="C55" i="3"/>
  <c r="C54" i="3"/>
  <c r="C53" i="3"/>
  <c r="C52" i="3"/>
  <c r="C51" i="3"/>
  <c r="C50" i="3"/>
  <c r="C49" i="3"/>
  <c r="C48" i="3"/>
  <c r="C47" i="3"/>
  <c r="C46" i="3"/>
  <c r="C39" i="3"/>
  <c r="C38" i="3"/>
  <c r="C37" i="3"/>
  <c r="C36" i="3"/>
  <c r="C35" i="3"/>
  <c r="C34" i="3"/>
  <c r="C33" i="3"/>
  <c r="C32" i="3"/>
  <c r="C31" i="3"/>
  <c r="C30" i="3"/>
  <c r="C29" i="3"/>
  <c r="C28" i="3"/>
  <c r="C27" i="3"/>
  <c r="C26" i="3"/>
  <c r="C25" i="3"/>
  <c r="C24" i="3"/>
  <c r="C23" i="3"/>
  <c r="C22" i="3"/>
  <c r="C9" i="3"/>
  <c r="C8" i="3"/>
  <c r="C15" i="3"/>
  <c r="C14" i="3"/>
  <c r="C13" i="3"/>
  <c r="C12" i="3"/>
  <c r="C11" i="3"/>
  <c r="C10" i="3"/>
  <c r="C7" i="3"/>
  <c r="C6" i="3"/>
</calcChain>
</file>

<file path=xl/sharedStrings.xml><?xml version="1.0" encoding="utf-8"?>
<sst xmlns="http://schemas.openxmlformats.org/spreadsheetml/2006/main" count="314" uniqueCount="48">
  <si>
    <t xml:space="preserve">mutation location </t>
  </si>
  <si>
    <t>gene</t>
  </si>
  <si>
    <t>frequency</t>
  </si>
  <si>
    <t>non coding</t>
  </si>
  <si>
    <t>tail tubular protein B</t>
  </si>
  <si>
    <t>tail fiber protein</t>
  </si>
  <si>
    <t>internal virion protein</t>
  </si>
  <si>
    <t>DNA polymerase</t>
  </si>
  <si>
    <t>tail fiber assembly protein</t>
  </si>
  <si>
    <t>Frequency</t>
  </si>
  <si>
    <t>Forward/reverse</t>
  </si>
  <si>
    <t>0,29</t>
  </si>
  <si>
    <t>0,41</t>
  </si>
  <si>
    <t>0,43</t>
  </si>
  <si>
    <t>0,45</t>
  </si>
  <si>
    <t>0,46</t>
  </si>
  <si>
    <t>0,47</t>
  </si>
  <si>
    <t>0,48</t>
  </si>
  <si>
    <t>0,49</t>
  </si>
  <si>
    <t>0,50</t>
  </si>
  <si>
    <t>0,25</t>
  </si>
  <si>
    <t>0,28</t>
  </si>
  <si>
    <t>0,20</t>
  </si>
  <si>
    <t>0,37</t>
  </si>
  <si>
    <t>0,38</t>
  </si>
  <si>
    <t>0,39</t>
  </si>
  <si>
    <t>0,44</t>
  </si>
  <si>
    <t>0,21</t>
  </si>
  <si>
    <t>0,40</t>
  </si>
  <si>
    <t>0,24</t>
  </si>
  <si>
    <t>0,14</t>
  </si>
  <si>
    <t>0,16</t>
  </si>
  <si>
    <t>0,17</t>
  </si>
  <si>
    <t>0,22</t>
  </si>
  <si>
    <t>0,18</t>
  </si>
  <si>
    <t>0,23</t>
  </si>
  <si>
    <t>0,42</t>
  </si>
  <si>
    <t>0,19</t>
  </si>
  <si>
    <t>serine/threonine-protein kinase</t>
  </si>
  <si>
    <t>tail tubular protein A</t>
  </si>
  <si>
    <t>frequency (%)</t>
  </si>
  <si>
    <t>Day 21</t>
  </si>
  <si>
    <t>Day 15</t>
  </si>
  <si>
    <t>Day 9</t>
  </si>
  <si>
    <t>Day 3</t>
  </si>
  <si>
    <t>location in the gene</t>
  </si>
  <si>
    <r>
      <rPr>
        <b/>
        <sz val="14"/>
        <color theme="1"/>
        <rFont val="Calibri"/>
        <family val="2"/>
        <scheme val="minor"/>
      </rPr>
      <t>Table S1</t>
    </r>
    <r>
      <rPr>
        <sz val="14"/>
        <color theme="1"/>
        <rFont val="Calibri"/>
        <family val="2"/>
        <scheme val="minor"/>
      </rPr>
      <t xml:space="preserve">: Variants (with frequency above 10%) in the </t>
    </r>
    <r>
      <rPr>
        <i/>
        <sz val="14"/>
        <color theme="1"/>
        <rFont val="Calibri"/>
        <family val="2"/>
        <scheme val="minor"/>
      </rPr>
      <t>Aquamicrobium</t>
    </r>
    <r>
      <rPr>
        <sz val="14"/>
        <color theme="1"/>
        <rFont val="Calibri"/>
        <family val="2"/>
        <scheme val="minor"/>
      </rPr>
      <t xml:space="preserve"> phage P14 genome over time when incubated with </t>
    </r>
    <r>
      <rPr>
        <i/>
        <sz val="14"/>
        <color theme="1"/>
        <rFont val="Calibri"/>
        <family val="2"/>
        <scheme val="minor"/>
      </rPr>
      <t>Alcaligenaceae</t>
    </r>
    <r>
      <rPr>
        <sz val="14"/>
        <color theme="1"/>
        <rFont val="Calibri"/>
        <family val="2"/>
        <scheme val="minor"/>
      </rPr>
      <t xml:space="preserve"> H5.</t>
    </r>
  </si>
  <si>
    <r>
      <rPr>
        <b/>
        <sz val="14"/>
        <color theme="1"/>
        <rFont val="Calibri"/>
        <family val="2"/>
        <scheme val="minor"/>
      </rPr>
      <t>Table S2</t>
    </r>
    <r>
      <rPr>
        <sz val="14"/>
        <color theme="1"/>
        <rFont val="Calibri"/>
        <family val="2"/>
        <scheme val="minor"/>
      </rPr>
      <t xml:space="preserve">: Variants (with frequency above 10%) in the </t>
    </r>
    <r>
      <rPr>
        <i/>
        <sz val="14"/>
        <color theme="1"/>
        <rFont val="Calibri"/>
        <family val="2"/>
        <scheme val="minor"/>
      </rPr>
      <t>Aquamicrobium</t>
    </r>
    <r>
      <rPr>
        <sz val="14"/>
        <color theme="1"/>
        <rFont val="Calibri"/>
        <family val="2"/>
        <scheme val="minor"/>
      </rPr>
      <t xml:space="preserve"> phage P14 genome over time when incubated with </t>
    </r>
    <r>
      <rPr>
        <i/>
        <sz val="14"/>
        <color theme="1"/>
        <rFont val="Calibri"/>
        <family val="2"/>
        <scheme val="minor"/>
      </rPr>
      <t>Aquamicrobium</t>
    </r>
    <r>
      <rPr>
        <sz val="14"/>
        <color theme="1"/>
        <rFont val="Calibri"/>
        <family val="2"/>
        <scheme val="minor"/>
      </rPr>
      <t xml:space="preserve"> H8.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</si>
</sst>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.000_-;\-* #,##0.000_-;_-* &quot;-&quot;??_-;_-@_-"/>
    <numFmt numFmtId="165" formatCode="0.0000"/>
  </numFmts>
  <fonts count="11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3"/>
      <color rgb="FF000000"/>
      <name val="Courier New"/>
      <family val="1"/>
    </font>
    <font>
      <b/>
      <u/>
      <sz val="16"/>
      <color theme="4" tint="-0.249977111117893"/>
      <name val="Calibri"/>
      <family val="2"/>
      <scheme val="minor"/>
    </font>
    <font>
      <b/>
      <u/>
      <sz val="16"/>
      <color rgb="FF305496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rgb="FF000000"/>
      <name val="Palatino Linotype"/>
      <family val="1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0" fontId="0" fillId="0" borderId="0" xfId="0" applyFill="1"/>
    <xf numFmtId="164" fontId="0" fillId="0" borderId="0" xfId="1" applyNumberFormat="1" applyFont="1"/>
    <xf numFmtId="165" fontId="0" fillId="0" borderId="0" xfId="0" applyNumberFormat="1"/>
    <xf numFmtId="0" fontId="0" fillId="2" borderId="0" xfId="0" applyFill="1"/>
    <xf numFmtId="0" fontId="2" fillId="0" borderId="0" xfId="0" applyFont="1" applyFill="1"/>
    <xf numFmtId="165" fontId="0" fillId="0" borderId="0" xfId="0" applyNumberFormat="1" applyFill="1"/>
    <xf numFmtId="0" fontId="3" fillId="0" borderId="0" xfId="0" applyFont="1" applyFill="1"/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left" vertical="center"/>
    </xf>
    <xf numFmtId="165" fontId="0" fillId="3" borderId="0" xfId="0" applyNumberFormat="1" applyFill="1" applyAlignment="1">
      <alignment horizontal="left" vertical="center"/>
    </xf>
    <xf numFmtId="0" fontId="4" fillId="0" borderId="0" xfId="0" applyFont="1"/>
    <xf numFmtId="0" fontId="0" fillId="2" borderId="0" xfId="0" applyFill="1" applyAlignment="1">
      <alignment horizontal="left" vertical="center"/>
    </xf>
    <xf numFmtId="0" fontId="5" fillId="0" borderId="0" xfId="0" applyFont="1"/>
    <xf numFmtId="0" fontId="0" fillId="0" borderId="0" xfId="0" applyFill="1" applyAlignment="1">
      <alignment horizontal="left" vertical="center"/>
    </xf>
    <xf numFmtId="0" fontId="6" fillId="0" borderId="0" xfId="0" applyFont="1"/>
    <xf numFmtId="0" fontId="7" fillId="0" borderId="0" xfId="0" applyFont="1"/>
    <xf numFmtId="0" fontId="10" fillId="0" borderId="0" xfId="0" applyFont="1"/>
    <xf numFmtId="0" fontId="0" fillId="0" borderId="0" xfId="0" applyNumberFormat="1" applyFill="1"/>
  </cellXfs>
  <cellStyles count="2">
    <cellStyle name="Comma" xfId="1" builtinId="3"/>
    <cellStyle name="Normal" xfId="0" builtinId="0"/>
  </cellStyles>
  <dxfs count="53">
    <dxf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rgb="FF000000"/>
        <name val="Courier New"/>
        <family val="1"/>
        <scheme val="none"/>
      </font>
    </dxf>
    <dxf>
      <fill>
        <patternFill patternType="solid">
          <fgColor indexed="64"/>
          <bgColor theme="4" tint="0.79998168889431442"/>
        </patternFill>
      </fill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rgb="FF000000"/>
        <name val="Courier New"/>
        <family val="1"/>
        <scheme val="none"/>
      </font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fill>
        <patternFill patternType="solid">
          <fgColor indexed="64"/>
          <bgColor theme="4" tint="0.79998168889431442"/>
        </patternFill>
      </fill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rgb="FF000000"/>
        <name val="Courier New"/>
        <family val="1"/>
        <scheme val="none"/>
      </font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fill>
        <patternFill patternType="solid">
          <fgColor indexed="64"/>
          <bgColor theme="4" tint="0.79998168889431442"/>
        </patternFill>
      </fill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rgb="FF000000"/>
        <name val="Courier New"/>
        <family val="1"/>
        <scheme val="none"/>
      </font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fill>
        <patternFill patternType="solid">
          <fgColor indexed="64"/>
          <bgColor theme="4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rgb="FF000000"/>
        <name val="Courier New"/>
        <family val="1"/>
        <scheme val="none"/>
      </font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fill>
        <patternFill patternType="solid">
          <fgColor indexed="64"/>
          <bgColor theme="4" tint="0.79998168889431442"/>
        </patternFill>
      </fill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rgb="FF000000"/>
        <name val="Courier New"/>
        <family val="1"/>
        <scheme val="none"/>
      </font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fill>
        <patternFill patternType="solid">
          <fgColor indexed="64"/>
          <bgColor theme="4" tint="0.79998168889431442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fill>
        <patternFill patternType="solid">
          <fgColor indexed="64"/>
          <bgColor theme="4" tint="0.79998168889431442"/>
        </patternFill>
      </fill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rgb="FF000000"/>
        <name val="Courier New"/>
        <family val="1"/>
        <scheme val="none"/>
      </font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fill>
        <patternFill patternType="solid">
          <fgColor indexed="64"/>
          <bgColor theme="4" tint="0.79998168889431442"/>
        </patternFill>
      </fill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rgb="FF000000"/>
        <name val="Courier New"/>
        <family val="1"/>
        <scheme val="none"/>
      </font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fill>
        <patternFill patternType="solid">
          <fgColor indexed="64"/>
          <bgColor theme="4" tint="0.79998168889431442"/>
        </patternFill>
      </fill>
      <alignment horizontal="left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CABE9A1F-3544-7D48-9E90-3F6764686D62}" name="Table5" displayName="Table5" ref="A77:E95" totalsRowShown="0" headerRowDxfId="52" dataDxfId="51">
  <autoFilter ref="A77:E95" xr:uid="{464F8766-2738-324B-8DC3-2322B848E75A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36E774C3-C517-EF4C-B909-B2EE0DA54DCC}" name="mutation location " dataDxfId="50"/>
    <tableColumn id="2" xr3:uid="{31224ACA-AFE6-154E-AB81-C1A65674A374}" name="gene" dataDxfId="49"/>
    <tableColumn id="3" xr3:uid="{AA905942-A9C6-D441-803E-11237A46CE4F}" name="location in the gene" dataDxfId="48">
      <calculatedColumnFormula>A78-35267+1</calculatedColumnFormula>
    </tableColumn>
    <tableColumn id="4" xr3:uid="{C1D9BAA7-EF29-D440-ADA1-3C738EFA4FF9}" name="frequency (%)" dataDxfId="47"/>
    <tableColumn id="5" xr3:uid="{41FB5C18-AC23-F549-B058-67E5366FEBC9}" name="Forward/reverse" dataDxfId="46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B980C578-2898-6A4C-B0A6-2F775E1E1D63}" name="Table6" displayName="Table6" ref="A5:E26" totalsRowShown="0" headerRowDxfId="45" dataDxfId="44">
  <autoFilter ref="A5:E26" xr:uid="{DD2A3C52-9B66-5A48-872A-8BD53D2CA13E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5372DABA-A9A1-4048-A393-8ECF186A8221}" name="mutation location " dataDxfId="43"/>
    <tableColumn id="2" xr3:uid="{20E66AF6-1C48-D74E-8232-C39E5A5ED463}" name="gene" dataDxfId="42"/>
    <tableColumn id="3" xr3:uid="{8B61635C-C49C-3B4D-A5C5-11C804ADF965}" name="location in the gene" dataDxfId="41">
      <calculatedColumnFormula>A6-35267+1</calculatedColumnFormula>
    </tableColumn>
    <tableColumn id="4" xr3:uid="{F8CC2A23-55D9-5B4E-A634-5E3193E3B0D7}" name="frequency (%)" dataDxfId="40"/>
    <tableColumn id="5" xr3:uid="{CC9D3771-B762-8A47-BD28-E3035B2CD99D}" name="Forward/reverse" dataDxfId="39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4DA2B64B-497F-114C-89FD-2BA4C54BAE77}" name="Table7" displayName="Table7" ref="C32:E49" totalsRowShown="0" headerRowDxfId="38" dataDxfId="37">
  <autoFilter ref="C32:E49" xr:uid="{C8E862CD-A8B6-BD4E-B515-DD876FF74D5D}">
    <filterColumn colId="0" hiddenButton="1"/>
    <filterColumn colId="1" hiddenButton="1"/>
    <filterColumn colId="2" hiddenButton="1"/>
  </autoFilter>
  <tableColumns count="3">
    <tableColumn id="1" xr3:uid="{24316788-3E70-7A4F-83E0-88404FE22C5C}" name="location in the gene" dataDxfId="36">
      <calculatedColumnFormula>A33-35267+1</calculatedColumnFormula>
    </tableColumn>
    <tableColumn id="2" xr3:uid="{4B5692E1-D68A-0549-BB87-E03A04F221E6}" name="frequency" dataDxfId="35"/>
    <tableColumn id="3" xr3:uid="{E82C6BD1-B49F-9C45-92A6-3AE40A690BEC}" name="Forward/reverse" dataDxfId="34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D28F29F1-389E-8449-B627-E44F9326A173}" name="Table8" displayName="Table8" ref="A55:E71" totalsRowShown="0" headerRowDxfId="33" dataDxfId="32">
  <autoFilter ref="A55:E71" xr:uid="{6C3939E6-3C34-404D-9F05-8313B967B5B6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CDF651DD-AA8B-2149-93F9-E4386EEB8DFD}" name="mutation location " dataDxfId="31"/>
    <tableColumn id="2" xr3:uid="{C664318A-B7F8-4F47-81B4-C891AD369542}" name="gene" dataDxfId="30"/>
    <tableColumn id="3" xr3:uid="{EC486344-8D6D-8B4F-BF67-2C108443550A}" name="location in the gene" dataDxfId="29"/>
    <tableColumn id="4" xr3:uid="{456B5024-7639-814C-A71E-337DFBACBE44}" name="Frequency" dataDxfId="28"/>
    <tableColumn id="5" xr3:uid="{44F05A52-672F-2449-9E40-0CB36CA4C6FC}" name="Forward/reverse" dataDxfId="0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33D7C13A-2135-2F42-8EC3-ABE12A2AF10D}" name="Table9" displayName="Table9" ref="A32:B49" totalsRowShown="0" headerRowDxfId="27" dataDxfId="26">
  <autoFilter ref="A32:B49" xr:uid="{DCA9F388-AD90-6A4D-AD5C-8C5087335328}">
    <filterColumn colId="0" hiddenButton="1"/>
    <filterColumn colId="1" hiddenButton="1"/>
  </autoFilter>
  <tableColumns count="2">
    <tableColumn id="1" xr3:uid="{D9283F23-D3D4-F94D-9A6F-6D05CC8B1AF0}" name="mutation location " dataDxfId="25"/>
    <tableColumn id="2" xr3:uid="{2E05E0DB-AAA1-F743-9944-895B1D0FECF4}" name="gene" dataDxfId="24"/>
  </tableColumns>
  <tableStyleInfo name="TableStyleLight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DAE1637-B675-DB41-90CD-0C81F9ED14A8}" name="Table1" displayName="Table1" ref="A75:E83" totalsRowShown="0" headerRowDxfId="23" dataDxfId="22">
  <autoFilter ref="A75:E83" xr:uid="{558DCD81-0ED4-D943-A2E8-3B2E23510687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F772E72D-553E-F541-BED9-9B0DF6D8C9CE}" name="mutation location " dataDxfId="21"/>
    <tableColumn id="2" xr3:uid="{AA5E0069-1C0B-9D4D-9191-4117245CE5E1}" name="gene" dataDxfId="20"/>
    <tableColumn id="3" xr3:uid="{4E0425C6-3AE5-4942-95DC-C381F3C324DA}" name="location in the gene" dataDxfId="19"/>
    <tableColumn id="4" xr3:uid="{72360549-29C3-C948-AF43-E919E757D619}" name="frequency (%)" dataDxfId="18"/>
    <tableColumn id="5" xr3:uid="{B810F331-9F27-3747-BBAB-ECC12301111D}" name="Forward/reverse" dataDxfId="17"/>
  </tableColumns>
  <tableStyleInfo name="TableStyleLight1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800D831-359A-D843-902F-2995EC3E1C60}" name="Table2" displayName="Table2" ref="A45:E69" totalsRowShown="0" headerRowDxfId="16" dataDxfId="15">
  <autoFilter ref="A45:E69" xr:uid="{2ABA7417-E473-0443-B7A1-B8384BF07838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3F492D8F-C2FD-1F4A-AE9E-5E3691DC5932}" name="mutation location " dataDxfId="14"/>
    <tableColumn id="2" xr3:uid="{AE3829D4-8FC0-9A45-9B73-F6783572437C}" name="gene" dataDxfId="13"/>
    <tableColumn id="3" xr3:uid="{CFF6E6CC-040F-3F4C-ADFB-DC8872A45A88}" name="location in the gene" dataDxfId="12"/>
    <tableColumn id="4" xr3:uid="{17E03BF1-8A3A-9C40-908B-CCB3AAFEC263}" name="frequency (%)" dataDxfId="11"/>
    <tableColumn id="5" xr3:uid="{D705B031-9217-4948-96E7-3A381DD03567}" name="Forward/reverse" dataDxfId="10"/>
  </tableColumns>
  <tableStyleInfo name="TableStyleLight1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2B3CD80-65F7-8644-9FA9-09A3B5A2832B}" name="Table3" displayName="Table3" ref="A5:E15" totalsRowShown="0" headerRowDxfId="9" dataDxfId="8">
  <autoFilter ref="A5:E15" xr:uid="{3BBD3B0E-F9D8-A443-ACFD-0EF6FC5D7162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9BDC62D7-9457-6D4D-AFC5-A803461AF297}" name="mutation location " dataDxfId="7"/>
    <tableColumn id="2" xr3:uid="{A3F433BE-029E-994C-883B-36CBDC8EA4EF}" name="gene" dataDxfId="6"/>
    <tableColumn id="3" xr3:uid="{FE240110-C82E-484A-9C48-8387445B77DD}" name="location in the gene" dataDxfId="5"/>
    <tableColumn id="4" xr3:uid="{8A16C319-44F7-AD49-9E66-5EF8B442E655}" name="frequency (%)" dataDxfId="4"/>
    <tableColumn id="5" xr3:uid="{654F4064-110A-C14F-A071-2BE403C2C9B6}" name="Forward/reverse" dataDxfId="3"/>
  </tableColumns>
  <tableStyleInfo name="TableStyleLight1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1D7DAC8-3F97-204C-AD55-59DB0985146F}" name="Table4" displayName="Table4" ref="A21:E39" totalsRowShown="0" headerRowDxfId="2">
  <autoFilter ref="A21:E39" xr:uid="{4DCAA1E1-68AB-0849-B1D5-CB6009A41577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20EA5D77-4FF6-D749-A217-F9642351C991}" name="mutation location "/>
    <tableColumn id="2" xr3:uid="{0431656F-123A-3048-80B0-47CCCE0A6BDC}" name="gene" dataDxfId="1"/>
    <tableColumn id="3" xr3:uid="{738A2B32-0FF4-3847-961C-3963849F825B}" name="location in the gene">
      <calculatedColumnFormula>A22-35267+1</calculatedColumnFormula>
    </tableColumn>
    <tableColumn id="4" xr3:uid="{4D4C2005-3FB6-0540-B304-6F9E497DA1A7}" name="frequency (%)"/>
    <tableColumn id="5" xr3:uid="{3F358D29-F287-9C4E-94E1-EBB72FFABD90}" name="Forward/reverse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table" Target="../tables/table7.xml"/><Relationship Id="rId1" Type="http://schemas.openxmlformats.org/officeDocument/2006/relationships/table" Target="../tables/table6.xml"/><Relationship Id="rId4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3F8834-5778-F240-BBD1-BC71AC6C78E7}">
  <dimension ref="A1:AK100"/>
  <sheetViews>
    <sheetView topLeftCell="A44" zoomScale="132" zoomScaleNormal="132" workbookViewId="0">
      <selection activeCell="F32" sqref="F32"/>
    </sheetView>
  </sheetViews>
  <sheetFormatPr baseColWidth="10" defaultRowHeight="16" x14ac:dyDescent="0.2"/>
  <cols>
    <col min="1" max="1" width="18.5" customWidth="1"/>
    <col min="3" max="3" width="16.6640625" customWidth="1"/>
    <col min="4" max="4" width="14.83203125" customWidth="1"/>
    <col min="5" max="5" width="17.1640625" customWidth="1"/>
    <col min="6" max="6" width="11.1640625" customWidth="1"/>
  </cols>
  <sheetData>
    <row r="1" spans="1:37" ht="19" x14ac:dyDescent="0.25">
      <c r="A1" s="16" t="s">
        <v>46</v>
      </c>
      <c r="B1" s="17"/>
      <c r="C1" s="16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20" x14ac:dyDescent="0.3">
      <c r="A2" s="18"/>
      <c r="B2" s="16"/>
      <c r="C2" s="16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21" x14ac:dyDescent="0.25">
      <c r="A3" s="12" t="s">
        <v>44</v>
      </c>
      <c r="I3" s="2"/>
      <c r="J3" s="2"/>
      <c r="K3" s="2"/>
      <c r="L3" s="2"/>
      <c r="M3" s="6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8" x14ac:dyDescent="0.25">
      <c r="I4" s="2"/>
      <c r="J4" s="2"/>
      <c r="K4" s="2"/>
      <c r="L4" s="2"/>
      <c r="M4" s="2"/>
      <c r="N4" s="6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x14ac:dyDescent="0.2">
      <c r="A5" s="13" t="s">
        <v>0</v>
      </c>
      <c r="B5" s="13" t="s">
        <v>1</v>
      </c>
      <c r="C5" s="13" t="s">
        <v>45</v>
      </c>
      <c r="D5" s="13" t="s">
        <v>40</v>
      </c>
      <c r="E5" s="13" t="s">
        <v>10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</row>
    <row r="6" spans="1:37" x14ac:dyDescent="0.2">
      <c r="A6" s="9">
        <v>571</v>
      </c>
      <c r="B6" s="9" t="s">
        <v>3</v>
      </c>
      <c r="C6" s="9">
        <f>A6-508+2</f>
        <v>65</v>
      </c>
      <c r="D6" s="9">
        <v>27.58</v>
      </c>
      <c r="E6" s="9" t="s">
        <v>19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</row>
    <row r="7" spans="1:37" ht="18" x14ac:dyDescent="0.25">
      <c r="A7" s="9">
        <v>4099</v>
      </c>
      <c r="B7" s="10" t="s">
        <v>38</v>
      </c>
      <c r="C7" s="9">
        <f>A7-3559+1</f>
        <v>541</v>
      </c>
      <c r="D7" s="9">
        <v>23.42</v>
      </c>
      <c r="E7" s="9" t="s">
        <v>18</v>
      </c>
      <c r="I7" s="2"/>
      <c r="J7" s="2"/>
      <c r="K7" s="2"/>
      <c r="L7" s="2"/>
      <c r="M7" s="2"/>
      <c r="N7" s="6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</row>
    <row r="8" spans="1:37" ht="18" x14ac:dyDescent="0.25">
      <c r="A8" s="9">
        <v>11077</v>
      </c>
      <c r="B8" s="10" t="s">
        <v>7</v>
      </c>
      <c r="C8" s="9">
        <f>A8-10677+1</f>
        <v>401</v>
      </c>
      <c r="D8" s="9">
        <v>70.58</v>
      </c>
      <c r="E8" s="9" t="s">
        <v>37</v>
      </c>
      <c r="I8" s="2"/>
      <c r="J8" s="2"/>
      <c r="K8" s="2"/>
      <c r="L8" s="2"/>
      <c r="M8" s="2"/>
      <c r="N8" s="6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</row>
    <row r="9" spans="1:37" ht="18" x14ac:dyDescent="0.2">
      <c r="A9" s="9">
        <v>11086</v>
      </c>
      <c r="B9" s="10" t="s">
        <v>7</v>
      </c>
      <c r="C9" s="9">
        <f>A9-10677+1</f>
        <v>410</v>
      </c>
      <c r="D9" s="9">
        <v>73.98</v>
      </c>
      <c r="E9" s="9" t="s">
        <v>35</v>
      </c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</row>
    <row r="10" spans="1:37" ht="18" x14ac:dyDescent="0.25">
      <c r="A10" s="9">
        <v>24958</v>
      </c>
      <c r="B10" s="10" t="s">
        <v>39</v>
      </c>
      <c r="C10" s="9">
        <f>A10-24897+1</f>
        <v>62</v>
      </c>
      <c r="D10" s="9">
        <v>44.52</v>
      </c>
      <c r="E10" s="9" t="s">
        <v>15</v>
      </c>
      <c r="I10" s="2"/>
      <c r="J10" s="2"/>
      <c r="K10" s="2"/>
      <c r="L10" s="2"/>
      <c r="M10" s="2"/>
      <c r="N10" s="6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</row>
    <row r="11" spans="1:37" ht="18" x14ac:dyDescent="0.25">
      <c r="A11" s="9">
        <v>26835</v>
      </c>
      <c r="B11" s="10" t="s">
        <v>4</v>
      </c>
      <c r="C11" s="9">
        <f>A11-25499+1</f>
        <v>1337</v>
      </c>
      <c r="D11" s="9">
        <v>27.03</v>
      </c>
      <c r="E11" s="9" t="s">
        <v>18</v>
      </c>
      <c r="I11" s="2"/>
      <c r="J11" s="2"/>
      <c r="K11" s="2"/>
      <c r="L11" s="2"/>
      <c r="M11" s="2"/>
      <c r="N11" s="6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</row>
    <row r="12" spans="1:37" ht="18" x14ac:dyDescent="0.25">
      <c r="A12" s="9">
        <v>34414</v>
      </c>
      <c r="B12" s="10" t="s">
        <v>6</v>
      </c>
      <c r="C12" s="9">
        <f>A12-31250+1</f>
        <v>3165</v>
      </c>
      <c r="D12" s="9">
        <v>15.65</v>
      </c>
      <c r="E12" s="9" t="s">
        <v>17</v>
      </c>
      <c r="I12" s="2"/>
      <c r="J12" s="2"/>
      <c r="K12" s="2"/>
      <c r="L12" s="2"/>
      <c r="M12" s="2"/>
      <c r="N12" s="6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</row>
    <row r="13" spans="1:37" ht="18" x14ac:dyDescent="0.25">
      <c r="A13" s="9">
        <v>35714</v>
      </c>
      <c r="B13" s="10" t="s">
        <v>5</v>
      </c>
      <c r="C13" s="9">
        <f t="shared" ref="C13:C26" si="0">A13-35267+1</f>
        <v>448</v>
      </c>
      <c r="D13" s="9">
        <v>42.91</v>
      </c>
      <c r="E13" s="9" t="s">
        <v>19</v>
      </c>
      <c r="I13" s="2"/>
      <c r="J13" s="2"/>
      <c r="K13" s="2"/>
      <c r="L13" s="2"/>
      <c r="M13" s="2"/>
      <c r="N13" s="6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</row>
    <row r="14" spans="1:37" ht="18" x14ac:dyDescent="0.25">
      <c r="A14" s="9">
        <v>37026</v>
      </c>
      <c r="B14" s="10" t="s">
        <v>5</v>
      </c>
      <c r="C14" s="9">
        <f t="shared" si="0"/>
        <v>1760</v>
      </c>
      <c r="D14" s="9">
        <v>12.31</v>
      </c>
      <c r="E14" s="9" t="s">
        <v>18</v>
      </c>
      <c r="I14" s="2"/>
      <c r="J14" s="2"/>
      <c r="K14" s="2"/>
      <c r="L14" s="2"/>
      <c r="M14" s="2"/>
      <c r="N14" s="6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</row>
    <row r="15" spans="1:37" ht="18" x14ac:dyDescent="0.25">
      <c r="A15" s="9">
        <v>37049</v>
      </c>
      <c r="B15" s="10" t="s">
        <v>5</v>
      </c>
      <c r="C15" s="9">
        <f t="shared" si="0"/>
        <v>1783</v>
      </c>
      <c r="D15" s="9">
        <v>27.51</v>
      </c>
      <c r="E15" s="9" t="s">
        <v>18</v>
      </c>
      <c r="I15" s="2"/>
      <c r="J15" s="2"/>
      <c r="K15" s="2"/>
      <c r="L15" s="2"/>
      <c r="M15" s="2"/>
      <c r="N15" s="6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</row>
    <row r="16" spans="1:37" ht="18" x14ac:dyDescent="0.25">
      <c r="A16" s="9">
        <v>37050</v>
      </c>
      <c r="B16" s="10" t="s">
        <v>5</v>
      </c>
      <c r="C16" s="9">
        <f t="shared" si="0"/>
        <v>1784</v>
      </c>
      <c r="D16" s="9">
        <v>17.7</v>
      </c>
      <c r="E16" s="9" t="s">
        <v>16</v>
      </c>
      <c r="I16" s="2"/>
      <c r="J16" s="2"/>
      <c r="K16" s="2"/>
      <c r="L16" s="2"/>
      <c r="M16" s="2"/>
      <c r="N16" s="6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</row>
    <row r="17" spans="1:37" ht="18" x14ac:dyDescent="0.25">
      <c r="A17" s="9">
        <v>37082</v>
      </c>
      <c r="B17" s="10" t="s">
        <v>5</v>
      </c>
      <c r="C17" s="9">
        <f t="shared" si="0"/>
        <v>1816</v>
      </c>
      <c r="D17" s="9">
        <v>13.51</v>
      </c>
      <c r="E17" s="9" t="s">
        <v>18</v>
      </c>
      <c r="I17" s="2"/>
      <c r="J17" s="2"/>
      <c r="K17" s="2"/>
      <c r="L17" s="2"/>
      <c r="M17" s="2"/>
      <c r="N17" s="6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</row>
    <row r="18" spans="1:37" ht="18" x14ac:dyDescent="0.25">
      <c r="A18" s="9">
        <v>37085</v>
      </c>
      <c r="B18" s="10" t="s">
        <v>5</v>
      </c>
      <c r="C18" s="9">
        <f t="shared" si="0"/>
        <v>1819</v>
      </c>
      <c r="D18" s="9">
        <v>29.74</v>
      </c>
      <c r="E18" s="9" t="s">
        <v>17</v>
      </c>
      <c r="I18" s="2"/>
      <c r="J18" s="2"/>
      <c r="K18" s="2"/>
      <c r="L18" s="2"/>
      <c r="M18" s="2"/>
      <c r="N18" s="6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</row>
    <row r="19" spans="1:37" ht="18" x14ac:dyDescent="0.2">
      <c r="A19" s="9">
        <v>37094</v>
      </c>
      <c r="B19" s="10" t="s">
        <v>5</v>
      </c>
      <c r="C19" s="9">
        <f t="shared" si="0"/>
        <v>1828</v>
      </c>
      <c r="D19" s="9">
        <v>23.01</v>
      </c>
      <c r="E19" s="9" t="s">
        <v>19</v>
      </c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</row>
    <row r="20" spans="1:37" ht="18" x14ac:dyDescent="0.25">
      <c r="A20" s="9">
        <v>37103</v>
      </c>
      <c r="B20" s="10" t="s">
        <v>5</v>
      </c>
      <c r="C20" s="9">
        <f t="shared" si="0"/>
        <v>1837</v>
      </c>
      <c r="D20" s="9">
        <v>15.12</v>
      </c>
      <c r="E20" s="9" t="s">
        <v>18</v>
      </c>
      <c r="I20" s="2"/>
      <c r="J20" s="2"/>
      <c r="K20" s="2"/>
      <c r="L20" s="2"/>
      <c r="M20" s="2"/>
      <c r="N20" s="6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</row>
    <row r="21" spans="1:37" ht="18" x14ac:dyDescent="0.25">
      <c r="A21" s="9">
        <v>37146</v>
      </c>
      <c r="B21" s="10" t="s">
        <v>5</v>
      </c>
      <c r="C21" s="9">
        <f t="shared" si="0"/>
        <v>1880</v>
      </c>
      <c r="D21" s="9">
        <v>16.5</v>
      </c>
      <c r="E21" s="9" t="s">
        <v>18</v>
      </c>
      <c r="I21" s="2"/>
      <c r="J21" s="2"/>
      <c r="K21" s="2"/>
      <c r="L21" s="2"/>
      <c r="M21" s="2"/>
      <c r="N21" s="6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</row>
    <row r="22" spans="1:37" ht="18" x14ac:dyDescent="0.25">
      <c r="A22" s="9">
        <v>37151</v>
      </c>
      <c r="B22" s="10" t="s">
        <v>5</v>
      </c>
      <c r="C22" s="9">
        <f t="shared" si="0"/>
        <v>1885</v>
      </c>
      <c r="D22" s="9">
        <v>11.9</v>
      </c>
      <c r="E22" s="9" t="s">
        <v>14</v>
      </c>
      <c r="I22" s="2"/>
      <c r="J22" s="2"/>
      <c r="K22" s="2"/>
      <c r="L22" s="2"/>
      <c r="M22" s="2"/>
      <c r="N22" s="6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</row>
    <row r="23" spans="1:37" ht="18" x14ac:dyDescent="0.25">
      <c r="A23" s="9">
        <v>37152</v>
      </c>
      <c r="B23" s="10" t="s">
        <v>5</v>
      </c>
      <c r="C23" s="9">
        <f t="shared" si="0"/>
        <v>1886</v>
      </c>
      <c r="D23" s="9">
        <v>19.649999999999999</v>
      </c>
      <c r="E23" s="9" t="s">
        <v>16</v>
      </c>
      <c r="I23" s="2"/>
      <c r="J23" s="2"/>
      <c r="K23" s="2"/>
      <c r="L23" s="2"/>
      <c r="M23" s="2"/>
      <c r="N23" s="6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</row>
    <row r="24" spans="1:37" ht="18" x14ac:dyDescent="0.25">
      <c r="A24" s="9">
        <v>37154</v>
      </c>
      <c r="B24" s="10" t="s">
        <v>5</v>
      </c>
      <c r="C24" s="9">
        <f t="shared" si="0"/>
        <v>1888</v>
      </c>
      <c r="D24" s="9">
        <v>12.12</v>
      </c>
      <c r="E24" s="9" t="s">
        <v>16</v>
      </c>
      <c r="I24" s="2"/>
      <c r="J24" s="2"/>
      <c r="K24" s="2"/>
      <c r="L24" s="2"/>
      <c r="M24" s="2"/>
      <c r="N24" s="6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</row>
    <row r="25" spans="1:37" ht="18" x14ac:dyDescent="0.2">
      <c r="A25" s="9">
        <v>37155</v>
      </c>
      <c r="B25" s="10" t="s">
        <v>5</v>
      </c>
      <c r="C25" s="9">
        <f t="shared" si="0"/>
        <v>1889</v>
      </c>
      <c r="D25" s="9">
        <v>15.4</v>
      </c>
      <c r="E25" s="9" t="s">
        <v>15</v>
      </c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</row>
    <row r="26" spans="1:37" ht="18" x14ac:dyDescent="0.25">
      <c r="A26" s="9">
        <v>37165</v>
      </c>
      <c r="B26" s="10" t="s">
        <v>5</v>
      </c>
      <c r="C26" s="9">
        <f t="shared" si="0"/>
        <v>1899</v>
      </c>
      <c r="D26" s="9">
        <v>12.14</v>
      </c>
      <c r="E26" s="9" t="s">
        <v>14</v>
      </c>
      <c r="I26" s="2"/>
      <c r="J26" s="2"/>
      <c r="K26" s="2"/>
      <c r="L26" s="2"/>
      <c r="M26" s="2"/>
      <c r="N26" s="6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</row>
    <row r="27" spans="1:37" ht="18" x14ac:dyDescent="0.25">
      <c r="I27" s="2"/>
      <c r="J27" s="2"/>
      <c r="K27" s="2"/>
      <c r="L27" s="2"/>
      <c r="M27" s="2"/>
      <c r="N27" s="6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</row>
    <row r="28" spans="1:37" ht="18" x14ac:dyDescent="0.25">
      <c r="I28" s="2"/>
      <c r="J28" s="2"/>
      <c r="K28" s="2"/>
      <c r="L28" s="2"/>
      <c r="M28" s="2"/>
      <c r="N28" s="6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</row>
    <row r="29" spans="1:37" ht="18" x14ac:dyDescent="0.25">
      <c r="I29" s="2"/>
      <c r="J29" s="2"/>
      <c r="K29" s="2"/>
      <c r="L29" s="2"/>
      <c r="M29" s="6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</row>
    <row r="30" spans="1:37" ht="21" x14ac:dyDescent="0.25">
      <c r="A30" s="12" t="s">
        <v>43</v>
      </c>
      <c r="I30" s="2"/>
      <c r="J30" s="2"/>
      <c r="K30" s="2"/>
      <c r="L30" s="2"/>
      <c r="M30" s="2"/>
      <c r="N30" s="6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</row>
    <row r="31" spans="1:37" ht="18" x14ac:dyDescent="0.25">
      <c r="I31" s="2"/>
      <c r="J31" s="2"/>
      <c r="K31" s="2"/>
      <c r="L31" s="2"/>
      <c r="M31" s="2"/>
      <c r="N31" s="6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</row>
    <row r="32" spans="1:37" ht="18" x14ac:dyDescent="0.25">
      <c r="A32" s="13" t="s">
        <v>0</v>
      </c>
      <c r="B32" s="13" t="s">
        <v>1</v>
      </c>
      <c r="C32" s="13" t="s">
        <v>45</v>
      </c>
      <c r="D32" s="13" t="s">
        <v>2</v>
      </c>
      <c r="E32" s="13" t="s">
        <v>10</v>
      </c>
      <c r="G32" s="2"/>
      <c r="H32" s="2"/>
      <c r="I32" s="2"/>
      <c r="J32" s="2"/>
      <c r="K32" s="7"/>
      <c r="L32" s="6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</row>
    <row r="33" spans="1:35" ht="18" x14ac:dyDescent="0.25">
      <c r="A33" s="9">
        <v>571</v>
      </c>
      <c r="B33" s="9" t="s">
        <v>3</v>
      </c>
      <c r="C33" s="9">
        <f>A33-508+2</f>
        <v>65</v>
      </c>
      <c r="D33" s="15">
        <v>11.56</v>
      </c>
      <c r="E33" s="15" t="s">
        <v>30</v>
      </c>
      <c r="G33" s="2"/>
      <c r="H33" s="2"/>
      <c r="I33" s="2"/>
      <c r="J33" s="2"/>
      <c r="K33" s="2"/>
      <c r="L33" s="6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</row>
    <row r="34" spans="1:35" ht="18" x14ac:dyDescent="0.25">
      <c r="A34" s="9">
        <v>571</v>
      </c>
      <c r="B34" s="9" t="s">
        <v>3</v>
      </c>
      <c r="C34" s="9">
        <f>A34-508+2</f>
        <v>65</v>
      </c>
      <c r="D34" s="15">
        <v>38.71</v>
      </c>
      <c r="E34" s="15" t="s">
        <v>31</v>
      </c>
      <c r="G34" s="2"/>
      <c r="H34" s="2"/>
      <c r="I34" s="2"/>
      <c r="J34" s="2"/>
      <c r="K34" s="2"/>
      <c r="L34" s="6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</row>
    <row r="35" spans="1:35" ht="18" x14ac:dyDescent="0.2">
      <c r="A35" s="9">
        <v>4099</v>
      </c>
      <c r="B35" s="10" t="s">
        <v>38</v>
      </c>
      <c r="C35" s="9">
        <f>A35-3559+1</f>
        <v>541</v>
      </c>
      <c r="D35" s="15">
        <v>71.11</v>
      </c>
      <c r="E35" s="15" t="s">
        <v>18</v>
      </c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</row>
    <row r="36" spans="1:35" ht="18" x14ac:dyDescent="0.25">
      <c r="A36" s="9">
        <v>11077</v>
      </c>
      <c r="B36" s="10" t="s">
        <v>7</v>
      </c>
      <c r="C36" s="9">
        <f>A36-10677+1</f>
        <v>401</v>
      </c>
      <c r="D36" s="15">
        <v>65.97</v>
      </c>
      <c r="E36" s="15" t="s">
        <v>32</v>
      </c>
      <c r="G36" s="2"/>
      <c r="H36" s="2"/>
      <c r="I36" s="2"/>
      <c r="J36" s="2"/>
      <c r="K36" s="7"/>
      <c r="L36" s="6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</row>
    <row r="37" spans="1:35" ht="18" x14ac:dyDescent="0.2">
      <c r="A37" s="9">
        <v>11086</v>
      </c>
      <c r="B37" s="10" t="s">
        <v>7</v>
      </c>
      <c r="C37" s="9">
        <f>A37-10677+1</f>
        <v>410</v>
      </c>
      <c r="D37" s="15">
        <v>69.459999999999994</v>
      </c>
      <c r="E37" s="15" t="s">
        <v>33</v>
      </c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</row>
    <row r="38" spans="1:35" ht="18" x14ac:dyDescent="0.2">
      <c r="A38" s="9">
        <v>24958</v>
      </c>
      <c r="B38" s="10" t="s">
        <v>39</v>
      </c>
      <c r="C38" s="9">
        <f>A38-24897+1</f>
        <v>62</v>
      </c>
      <c r="D38" s="15">
        <v>59.76</v>
      </c>
      <c r="E38" s="15" t="s">
        <v>17</v>
      </c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</row>
    <row r="39" spans="1:35" ht="18" x14ac:dyDescent="0.2">
      <c r="A39" s="9">
        <v>25728</v>
      </c>
      <c r="B39" s="10" t="s">
        <v>4</v>
      </c>
      <c r="C39" s="9">
        <f>A39-25499+1</f>
        <v>230</v>
      </c>
      <c r="D39" s="15">
        <v>52.85</v>
      </c>
      <c r="E39" s="15" t="s">
        <v>18</v>
      </c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</row>
    <row r="40" spans="1:35" ht="18" x14ac:dyDescent="0.25">
      <c r="A40" s="9">
        <v>26976</v>
      </c>
      <c r="B40" s="10" t="s">
        <v>4</v>
      </c>
      <c r="C40" s="9">
        <f>A40-25499+1</f>
        <v>1478</v>
      </c>
      <c r="D40" s="15">
        <v>29.73</v>
      </c>
      <c r="E40" s="15" t="s">
        <v>26</v>
      </c>
      <c r="G40" s="2"/>
      <c r="H40" s="2"/>
      <c r="I40" s="2"/>
      <c r="J40" s="2"/>
      <c r="K40" s="2"/>
      <c r="L40" s="6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</row>
    <row r="41" spans="1:35" ht="18" x14ac:dyDescent="0.2">
      <c r="A41" s="9">
        <v>35714</v>
      </c>
      <c r="B41" s="10" t="s">
        <v>5</v>
      </c>
      <c r="C41" s="9">
        <f t="shared" ref="C41:C49" si="1">A41-35267+1</f>
        <v>448</v>
      </c>
      <c r="D41" s="15">
        <v>24.56</v>
      </c>
      <c r="E41" s="15" t="s">
        <v>15</v>
      </c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</row>
    <row r="42" spans="1:35" ht="18" x14ac:dyDescent="0.25">
      <c r="A42" s="9">
        <v>37092</v>
      </c>
      <c r="B42" s="10" t="s">
        <v>5</v>
      </c>
      <c r="C42" s="9">
        <f t="shared" si="1"/>
        <v>1826</v>
      </c>
      <c r="D42" s="15">
        <v>60.3</v>
      </c>
      <c r="E42" s="15" t="s">
        <v>17</v>
      </c>
      <c r="G42" s="2"/>
      <c r="H42" s="2"/>
      <c r="I42" s="2"/>
      <c r="J42" s="2"/>
      <c r="K42" s="2"/>
      <c r="L42" s="6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</row>
    <row r="43" spans="1:35" ht="18" x14ac:dyDescent="0.25">
      <c r="A43" s="9">
        <v>37094</v>
      </c>
      <c r="B43" s="10" t="s">
        <v>5</v>
      </c>
      <c r="C43" s="9">
        <f t="shared" si="1"/>
        <v>1828</v>
      </c>
      <c r="D43" s="15">
        <v>12.09</v>
      </c>
      <c r="E43" s="15" t="s">
        <v>13</v>
      </c>
      <c r="G43" s="2"/>
      <c r="H43" s="2"/>
      <c r="I43" s="2"/>
      <c r="J43" s="2"/>
      <c r="K43" s="7"/>
      <c r="L43" s="6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</row>
    <row r="44" spans="1:35" ht="18" x14ac:dyDescent="0.2">
      <c r="A44" s="9">
        <v>37141</v>
      </c>
      <c r="B44" s="10" t="s">
        <v>5</v>
      </c>
      <c r="C44" s="9">
        <f t="shared" si="1"/>
        <v>1875</v>
      </c>
      <c r="D44" s="15">
        <v>11.45</v>
      </c>
      <c r="E44" s="15" t="s">
        <v>18</v>
      </c>
      <c r="G44" s="2"/>
      <c r="H44" s="2"/>
      <c r="I44" s="2"/>
      <c r="J44" s="2"/>
      <c r="K44" s="7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</row>
    <row r="45" spans="1:35" ht="18" x14ac:dyDescent="0.25">
      <c r="A45" s="9">
        <v>37148</v>
      </c>
      <c r="B45" s="10" t="s">
        <v>5</v>
      </c>
      <c r="C45" s="9">
        <f t="shared" si="1"/>
        <v>1882</v>
      </c>
      <c r="D45" s="15">
        <v>15.82</v>
      </c>
      <c r="E45" s="15" t="s">
        <v>26</v>
      </c>
      <c r="G45" s="2"/>
      <c r="H45" s="2"/>
      <c r="I45" s="2"/>
      <c r="J45" s="2"/>
      <c r="K45" s="2"/>
      <c r="L45" s="6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</row>
    <row r="46" spans="1:35" ht="18" x14ac:dyDescent="0.25">
      <c r="A46" s="9">
        <v>37148</v>
      </c>
      <c r="B46" s="10" t="s">
        <v>5</v>
      </c>
      <c r="C46" s="9">
        <f t="shared" si="1"/>
        <v>1882</v>
      </c>
      <c r="D46" s="15">
        <v>11.24</v>
      </c>
      <c r="E46" s="15" t="s">
        <v>18</v>
      </c>
      <c r="G46" s="2"/>
      <c r="H46" s="2"/>
      <c r="I46" s="2"/>
      <c r="J46" s="2"/>
      <c r="K46" s="7"/>
      <c r="L46" s="6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</row>
    <row r="47" spans="1:35" ht="18" x14ac:dyDescent="0.2">
      <c r="A47" s="9">
        <v>37152</v>
      </c>
      <c r="B47" s="10" t="s">
        <v>5</v>
      </c>
      <c r="C47" s="9">
        <f t="shared" si="1"/>
        <v>1886</v>
      </c>
      <c r="D47" s="15">
        <v>11.82</v>
      </c>
      <c r="E47" s="15" t="s">
        <v>18</v>
      </c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</row>
    <row r="48" spans="1:35" ht="18" x14ac:dyDescent="0.25">
      <c r="A48" s="9">
        <v>37161</v>
      </c>
      <c r="B48" s="10" t="s">
        <v>5</v>
      </c>
      <c r="C48" s="9">
        <f t="shared" si="1"/>
        <v>1895</v>
      </c>
      <c r="D48" s="15">
        <v>12.05</v>
      </c>
      <c r="E48" s="15" t="s">
        <v>13</v>
      </c>
      <c r="G48" s="2"/>
      <c r="H48" s="2"/>
      <c r="I48" s="2"/>
      <c r="J48" s="2"/>
      <c r="K48" s="7"/>
      <c r="L48" s="6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</row>
    <row r="49" spans="1:34" ht="18" x14ac:dyDescent="0.25">
      <c r="A49" s="9">
        <v>37165</v>
      </c>
      <c r="B49" s="10" t="s">
        <v>5</v>
      </c>
      <c r="C49" s="9">
        <f t="shared" si="1"/>
        <v>1899</v>
      </c>
      <c r="D49" s="15">
        <v>70.17</v>
      </c>
      <c r="E49" s="15" t="s">
        <v>18</v>
      </c>
      <c r="G49" s="2"/>
      <c r="H49" s="2"/>
      <c r="I49" s="2"/>
      <c r="J49" s="2"/>
      <c r="K49" s="6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</row>
    <row r="50" spans="1:34" ht="18" x14ac:dyDescent="0.25">
      <c r="J50" s="2"/>
      <c r="K50" s="2"/>
      <c r="L50" s="2"/>
      <c r="M50" s="7"/>
      <c r="N50" s="6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</row>
    <row r="51" spans="1:34" ht="18" x14ac:dyDescent="0.25">
      <c r="J51" s="2"/>
      <c r="K51" s="2"/>
      <c r="L51" s="2"/>
      <c r="M51" s="7"/>
      <c r="N51" s="6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</row>
    <row r="52" spans="1:34" ht="18" x14ac:dyDescent="0.25">
      <c r="J52" s="2"/>
      <c r="K52" s="2"/>
      <c r="L52" s="2"/>
      <c r="M52" s="7"/>
      <c r="N52" s="6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</row>
    <row r="53" spans="1:34" ht="21" x14ac:dyDescent="0.25">
      <c r="A53" s="8" t="s">
        <v>42</v>
      </c>
      <c r="F53" s="19"/>
      <c r="G53" s="19"/>
      <c r="I53" s="2"/>
      <c r="J53" s="2"/>
      <c r="K53" s="2"/>
      <c r="L53" s="2"/>
      <c r="M53" s="7"/>
      <c r="N53" s="6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</row>
    <row r="54" spans="1:34" ht="18" x14ac:dyDescent="0.25">
      <c r="F54" s="19"/>
      <c r="G54" s="19"/>
      <c r="I54" s="2"/>
      <c r="J54" s="2"/>
      <c r="K54" s="2"/>
      <c r="L54" s="2"/>
      <c r="M54" s="7"/>
      <c r="N54" s="6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</row>
    <row r="55" spans="1:34" ht="18" x14ac:dyDescent="0.25">
      <c r="A55" s="13" t="s">
        <v>0</v>
      </c>
      <c r="B55" s="13" t="s">
        <v>1</v>
      </c>
      <c r="C55" s="13" t="s">
        <v>45</v>
      </c>
      <c r="D55" s="13" t="s">
        <v>9</v>
      </c>
      <c r="E55" s="13" t="s">
        <v>10</v>
      </c>
      <c r="G55" s="2"/>
      <c r="H55" s="2"/>
      <c r="I55" s="2"/>
      <c r="J55" s="2"/>
      <c r="K55" s="7"/>
      <c r="L55" s="6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</row>
    <row r="56" spans="1:34" ht="18" x14ac:dyDescent="0.25">
      <c r="A56" s="9">
        <v>571</v>
      </c>
      <c r="B56" s="9" t="s">
        <v>3</v>
      </c>
      <c r="C56" s="9">
        <f>A56-508+2</f>
        <v>65</v>
      </c>
      <c r="D56" s="9">
        <v>15.76</v>
      </c>
      <c r="E56" s="9" t="s">
        <v>22</v>
      </c>
      <c r="G56" s="2"/>
      <c r="H56" s="2"/>
      <c r="I56" s="2"/>
      <c r="J56" s="2"/>
      <c r="K56" s="7"/>
      <c r="L56" s="6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</row>
    <row r="57" spans="1:34" ht="18" x14ac:dyDescent="0.25">
      <c r="A57" s="9">
        <v>4099</v>
      </c>
      <c r="B57" s="10" t="s">
        <v>38</v>
      </c>
      <c r="C57" s="9">
        <f>A57-3559+1</f>
        <v>541</v>
      </c>
      <c r="D57" s="9">
        <v>91.83</v>
      </c>
      <c r="E57" s="9" t="s">
        <v>18</v>
      </c>
      <c r="G57" s="2"/>
      <c r="H57" s="2"/>
      <c r="I57" s="2"/>
      <c r="J57" s="2"/>
      <c r="K57" s="7"/>
      <c r="L57" s="6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</row>
    <row r="58" spans="1:34" ht="18" x14ac:dyDescent="0.25">
      <c r="A58" s="9">
        <v>11077</v>
      </c>
      <c r="B58" s="10" t="s">
        <v>7</v>
      </c>
      <c r="C58" s="9">
        <f>A58-10677+1</f>
        <v>401</v>
      </c>
      <c r="D58" s="9">
        <v>63.01</v>
      </c>
      <c r="E58" s="9" t="s">
        <v>34</v>
      </c>
      <c r="G58" s="2"/>
      <c r="H58" s="2"/>
      <c r="I58" s="2"/>
      <c r="J58" s="2"/>
      <c r="K58" s="7"/>
      <c r="L58" s="6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</row>
    <row r="59" spans="1:34" ht="18" x14ac:dyDescent="0.25">
      <c r="A59" s="9">
        <v>11086</v>
      </c>
      <c r="B59" s="10" t="s">
        <v>7</v>
      </c>
      <c r="C59" s="9">
        <f>A59-10677+1</f>
        <v>410</v>
      </c>
      <c r="D59" s="9">
        <v>66.45</v>
      </c>
      <c r="E59" s="9" t="s">
        <v>27</v>
      </c>
      <c r="G59" s="2"/>
      <c r="H59" s="2"/>
      <c r="I59" s="2"/>
      <c r="J59" s="2"/>
      <c r="K59" s="7"/>
      <c r="L59" s="6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</row>
    <row r="60" spans="1:34" ht="18" x14ac:dyDescent="0.25">
      <c r="A60" s="9">
        <v>24876</v>
      </c>
      <c r="B60" s="9" t="s">
        <v>3</v>
      </c>
      <c r="C60" s="9">
        <f>A60-24815+2</f>
        <v>63</v>
      </c>
      <c r="D60" s="9">
        <v>13.87</v>
      </c>
      <c r="E60" s="9" t="s">
        <v>15</v>
      </c>
      <c r="G60" s="2"/>
      <c r="H60" s="2"/>
      <c r="I60" s="2"/>
      <c r="J60" s="2"/>
      <c r="K60" s="7"/>
      <c r="L60" s="6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</row>
    <row r="61" spans="1:34" ht="18" x14ac:dyDescent="0.25">
      <c r="A61" s="9">
        <v>24958</v>
      </c>
      <c r="B61" s="10" t="s">
        <v>39</v>
      </c>
      <c r="C61" s="9">
        <f>A61-24897+1</f>
        <v>62</v>
      </c>
      <c r="D61" s="9">
        <v>98.11</v>
      </c>
      <c r="E61" s="9" t="s">
        <v>17</v>
      </c>
      <c r="G61" s="2"/>
      <c r="H61" s="2"/>
      <c r="I61" s="2"/>
      <c r="J61" s="2"/>
      <c r="K61" s="7"/>
      <c r="L61" s="6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</row>
    <row r="62" spans="1:34" ht="18" x14ac:dyDescent="0.25">
      <c r="A62" s="9">
        <v>25728</v>
      </c>
      <c r="B62" s="10" t="s">
        <v>4</v>
      </c>
      <c r="C62" s="9">
        <f>A62-25499+1</f>
        <v>230</v>
      </c>
      <c r="D62" s="9">
        <v>93.92</v>
      </c>
      <c r="E62" s="9" t="s">
        <v>17</v>
      </c>
      <c r="G62" s="2"/>
      <c r="H62" s="2"/>
      <c r="I62" s="2"/>
      <c r="J62" s="2"/>
      <c r="K62" s="7"/>
      <c r="L62" s="6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</row>
    <row r="63" spans="1:34" ht="18" x14ac:dyDescent="0.25">
      <c r="A63" s="9">
        <v>34414</v>
      </c>
      <c r="B63" s="10" t="s">
        <v>6</v>
      </c>
      <c r="C63" s="9">
        <f>A63-31250+1</f>
        <v>3165</v>
      </c>
      <c r="D63" s="9">
        <v>68.260000000000005</v>
      </c>
      <c r="E63" s="9" t="s">
        <v>16</v>
      </c>
      <c r="G63" s="2"/>
      <c r="H63" s="2"/>
      <c r="I63" s="2"/>
      <c r="J63" s="2"/>
      <c r="K63" s="7"/>
      <c r="L63" s="6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</row>
    <row r="64" spans="1:34" ht="18" x14ac:dyDescent="0.25">
      <c r="A64" s="9">
        <v>37049</v>
      </c>
      <c r="B64" s="10" t="s">
        <v>5</v>
      </c>
      <c r="C64" s="9">
        <f t="shared" ref="C64:C71" si="2">A64-35267+1</f>
        <v>1783</v>
      </c>
      <c r="D64" s="9">
        <v>24.36</v>
      </c>
      <c r="E64" s="9" t="s">
        <v>18</v>
      </c>
      <c r="G64" s="2"/>
      <c r="H64" s="2"/>
      <c r="I64" s="2"/>
      <c r="J64" s="2"/>
      <c r="K64" s="7"/>
      <c r="L64" s="6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</row>
    <row r="65" spans="1:32" ht="18" x14ac:dyDescent="0.25">
      <c r="A65" s="9">
        <v>37065</v>
      </c>
      <c r="B65" s="10" t="s">
        <v>5</v>
      </c>
      <c r="C65" s="9">
        <f t="shared" si="2"/>
        <v>1799</v>
      </c>
      <c r="D65" s="9">
        <v>16.73</v>
      </c>
      <c r="E65" s="9" t="s">
        <v>26</v>
      </c>
      <c r="G65" s="2"/>
      <c r="H65" s="2"/>
      <c r="I65" s="2"/>
      <c r="J65" s="2"/>
      <c r="K65" s="7"/>
      <c r="L65" s="6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</row>
    <row r="66" spans="1:32" ht="18" x14ac:dyDescent="0.25">
      <c r="A66" s="9">
        <v>37082</v>
      </c>
      <c r="B66" s="10" t="s">
        <v>5</v>
      </c>
      <c r="C66" s="9">
        <f t="shared" si="2"/>
        <v>1816</v>
      </c>
      <c r="D66" s="9">
        <v>79.150000000000006</v>
      </c>
      <c r="E66" s="9" t="s">
        <v>26</v>
      </c>
      <c r="G66" s="2"/>
      <c r="H66" s="2"/>
      <c r="I66" s="2"/>
      <c r="J66" s="2"/>
      <c r="K66" s="7"/>
      <c r="L66" s="6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</row>
    <row r="67" spans="1:32" ht="18" x14ac:dyDescent="0.25">
      <c r="A67" s="9">
        <v>37092</v>
      </c>
      <c r="B67" s="10" t="s">
        <v>5</v>
      </c>
      <c r="C67" s="9">
        <f t="shared" si="2"/>
        <v>1826</v>
      </c>
      <c r="D67" s="9">
        <v>72.33</v>
      </c>
      <c r="E67" s="9" t="s">
        <v>26</v>
      </c>
      <c r="G67" s="2"/>
      <c r="H67" s="2"/>
      <c r="I67" s="2"/>
      <c r="J67" s="2"/>
      <c r="K67" s="7"/>
      <c r="L67" s="6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</row>
    <row r="68" spans="1:32" ht="18" x14ac:dyDescent="0.2">
      <c r="A68" s="9">
        <v>37092</v>
      </c>
      <c r="B68" s="10" t="s">
        <v>5</v>
      </c>
      <c r="C68" s="9">
        <f t="shared" si="2"/>
        <v>1826</v>
      </c>
      <c r="D68" s="9">
        <v>18.57</v>
      </c>
      <c r="E68" s="9" t="s">
        <v>18</v>
      </c>
      <c r="G68" s="2"/>
      <c r="H68" s="2"/>
      <c r="I68" s="2"/>
      <c r="J68" s="2"/>
      <c r="K68" s="2"/>
      <c r="L68" s="2"/>
    </row>
    <row r="69" spans="1:32" ht="18" x14ac:dyDescent="0.2">
      <c r="A69" s="9">
        <v>37148</v>
      </c>
      <c r="B69" s="10" t="s">
        <v>5</v>
      </c>
      <c r="C69" s="9">
        <f t="shared" si="2"/>
        <v>1882</v>
      </c>
      <c r="D69" s="9">
        <v>76.17</v>
      </c>
      <c r="E69" s="9" t="s">
        <v>26</v>
      </c>
      <c r="G69" s="2"/>
    </row>
    <row r="70" spans="1:32" ht="18" x14ac:dyDescent="0.2">
      <c r="A70" s="9">
        <v>37151</v>
      </c>
      <c r="B70" s="10" t="s">
        <v>5</v>
      </c>
      <c r="C70" s="9">
        <f t="shared" si="2"/>
        <v>1885</v>
      </c>
      <c r="D70" s="9">
        <v>77.180000000000007</v>
      </c>
      <c r="E70" s="9" t="s">
        <v>26</v>
      </c>
      <c r="G70" s="2"/>
    </row>
    <row r="71" spans="1:32" ht="18" x14ac:dyDescent="0.2">
      <c r="A71" s="9">
        <v>37161</v>
      </c>
      <c r="B71" s="10" t="s">
        <v>5</v>
      </c>
      <c r="C71" s="9">
        <f t="shared" si="2"/>
        <v>1895</v>
      </c>
      <c r="D71" s="9">
        <v>11.31</v>
      </c>
      <c r="E71" s="9" t="s">
        <v>16</v>
      </c>
    </row>
    <row r="72" spans="1:32" ht="18" x14ac:dyDescent="0.25">
      <c r="J72" s="2"/>
      <c r="K72" s="2"/>
      <c r="L72" s="2"/>
      <c r="M72" s="6"/>
      <c r="N72" s="2"/>
      <c r="O72" s="2"/>
      <c r="P72" s="2"/>
      <c r="Q72" s="2"/>
      <c r="R72" s="2"/>
      <c r="S72" s="2"/>
    </row>
    <row r="73" spans="1:32" x14ac:dyDescent="0.2"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</row>
    <row r="74" spans="1:32" ht="18" x14ac:dyDescent="0.25">
      <c r="J74" s="2"/>
      <c r="K74" s="2"/>
      <c r="L74" s="2"/>
      <c r="M74" s="2"/>
      <c r="N74" s="6"/>
      <c r="O74" s="2"/>
      <c r="P74" s="2"/>
      <c r="Q74" s="2"/>
      <c r="R74" s="2"/>
      <c r="S74" s="2"/>
      <c r="T74" s="2"/>
    </row>
    <row r="75" spans="1:32" ht="21" x14ac:dyDescent="0.25">
      <c r="A75" s="8" t="s">
        <v>41</v>
      </c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</row>
    <row r="76" spans="1:32" ht="18" x14ac:dyDescent="0.25">
      <c r="I76" s="2"/>
      <c r="J76" s="2"/>
      <c r="K76" s="2"/>
      <c r="L76" s="2"/>
      <c r="M76" s="2"/>
      <c r="N76" s="6"/>
      <c r="O76" s="2"/>
      <c r="P76" s="2"/>
      <c r="Q76" s="2"/>
      <c r="R76" s="2"/>
      <c r="S76" s="2"/>
      <c r="T76" s="2"/>
    </row>
    <row r="77" spans="1:32" ht="18" x14ac:dyDescent="0.25">
      <c r="A77" s="13" t="s">
        <v>0</v>
      </c>
      <c r="B77" s="13" t="s">
        <v>1</v>
      </c>
      <c r="C77" s="13" t="s">
        <v>45</v>
      </c>
      <c r="D77" s="13" t="s">
        <v>40</v>
      </c>
      <c r="E77" s="13" t="s">
        <v>10</v>
      </c>
      <c r="I77" s="2"/>
      <c r="J77" s="2"/>
      <c r="K77" s="2"/>
      <c r="L77" s="2"/>
      <c r="M77" s="2"/>
      <c r="N77" s="6"/>
      <c r="O77" s="2"/>
      <c r="P77" s="2"/>
      <c r="Q77" s="2"/>
      <c r="R77" s="2"/>
      <c r="S77" s="2"/>
      <c r="T77" s="2"/>
    </row>
    <row r="78" spans="1:32" ht="18" x14ac:dyDescent="0.25">
      <c r="A78" s="9">
        <v>571</v>
      </c>
      <c r="B78" s="9" t="s">
        <v>3</v>
      </c>
      <c r="C78" s="9">
        <f>A78-508+2</f>
        <v>65</v>
      </c>
      <c r="D78" s="15">
        <v>17.88</v>
      </c>
      <c r="E78" s="15" t="s">
        <v>32</v>
      </c>
      <c r="I78" s="2"/>
      <c r="J78" s="2"/>
      <c r="K78" s="2"/>
      <c r="L78" s="2"/>
      <c r="M78" s="2"/>
      <c r="N78" s="6"/>
      <c r="O78" s="2"/>
      <c r="P78" s="2"/>
      <c r="Q78" s="2"/>
      <c r="R78" s="2"/>
      <c r="S78" s="2"/>
      <c r="T78" s="2"/>
    </row>
    <row r="79" spans="1:32" ht="18" x14ac:dyDescent="0.25">
      <c r="A79" s="9">
        <v>4099</v>
      </c>
      <c r="B79" s="10" t="s">
        <v>38</v>
      </c>
      <c r="C79" s="9">
        <f>A79-3559+1</f>
        <v>541</v>
      </c>
      <c r="D79" s="15">
        <v>93.37</v>
      </c>
      <c r="E79" s="15" t="s">
        <v>18</v>
      </c>
      <c r="I79" s="2"/>
      <c r="J79" s="2"/>
      <c r="K79" s="2"/>
      <c r="L79" s="2"/>
      <c r="M79" s="2"/>
      <c r="N79" s="6"/>
      <c r="O79" s="2"/>
      <c r="P79" s="2"/>
      <c r="Q79" s="2"/>
      <c r="R79" s="2"/>
      <c r="S79" s="2"/>
      <c r="T79" s="2"/>
    </row>
    <row r="80" spans="1:32" ht="18" x14ac:dyDescent="0.25">
      <c r="A80" s="9">
        <v>11077</v>
      </c>
      <c r="B80" s="10" t="s">
        <v>7</v>
      </c>
      <c r="C80" s="9">
        <f>A80-10677+1</f>
        <v>401</v>
      </c>
      <c r="D80" s="15">
        <v>64.44</v>
      </c>
      <c r="E80" s="15" t="s">
        <v>33</v>
      </c>
      <c r="I80" s="2"/>
      <c r="J80" s="2"/>
      <c r="K80" s="2"/>
      <c r="L80" s="2"/>
      <c r="M80" s="2"/>
      <c r="N80" s="6"/>
      <c r="O80" s="2"/>
      <c r="P80" s="2"/>
      <c r="Q80" s="2"/>
      <c r="R80" s="2"/>
      <c r="S80" s="2"/>
      <c r="T80" s="2"/>
    </row>
    <row r="81" spans="1:20" ht="18" x14ac:dyDescent="0.25">
      <c r="A81" s="9">
        <v>11086</v>
      </c>
      <c r="B81" s="10" t="s">
        <v>7</v>
      </c>
      <c r="C81" s="9">
        <f>A81-10677+1</f>
        <v>410</v>
      </c>
      <c r="D81" s="15">
        <v>66.069999999999993</v>
      </c>
      <c r="E81" s="15" t="s">
        <v>35</v>
      </c>
      <c r="I81" s="2"/>
      <c r="J81" s="2"/>
      <c r="K81" s="2"/>
      <c r="L81" s="2"/>
      <c r="M81" s="2"/>
      <c r="N81" s="6"/>
      <c r="O81" s="2"/>
      <c r="P81" s="2"/>
      <c r="Q81" s="2"/>
      <c r="R81" s="2"/>
      <c r="S81" s="2"/>
      <c r="T81" s="2"/>
    </row>
    <row r="82" spans="1:20" ht="18" x14ac:dyDescent="0.25">
      <c r="A82" s="9">
        <v>24958</v>
      </c>
      <c r="B82" s="10" t="s">
        <v>39</v>
      </c>
      <c r="C82" s="9">
        <f>A82-24897+1</f>
        <v>62</v>
      </c>
      <c r="D82" s="15">
        <v>73.25</v>
      </c>
      <c r="E82" s="15" t="s">
        <v>16</v>
      </c>
      <c r="I82" s="2"/>
      <c r="J82" s="6"/>
      <c r="K82" s="2"/>
      <c r="L82" s="2"/>
      <c r="M82" s="2"/>
      <c r="N82" s="2"/>
      <c r="O82" s="2"/>
      <c r="P82" s="2"/>
      <c r="Q82" s="2"/>
      <c r="R82" s="2"/>
      <c r="S82" s="2"/>
      <c r="T82" s="2"/>
    </row>
    <row r="83" spans="1:20" ht="18" x14ac:dyDescent="0.25">
      <c r="A83" s="9">
        <v>24967</v>
      </c>
      <c r="B83" s="10" t="s">
        <v>39</v>
      </c>
      <c r="C83" s="9">
        <f>A83-24897+1</f>
        <v>71</v>
      </c>
      <c r="D83" s="15">
        <v>23.46</v>
      </c>
      <c r="E83" s="15" t="s">
        <v>36</v>
      </c>
      <c r="I83" s="2"/>
      <c r="J83" s="2"/>
      <c r="K83" s="2"/>
      <c r="L83" s="2"/>
      <c r="M83" s="2"/>
      <c r="N83" s="6"/>
      <c r="O83" s="2"/>
      <c r="P83" s="2"/>
      <c r="Q83" s="2"/>
      <c r="R83" s="2"/>
      <c r="S83" s="2"/>
      <c r="T83" s="2"/>
    </row>
    <row r="84" spans="1:20" ht="18" x14ac:dyDescent="0.25">
      <c r="A84" s="9">
        <v>25728</v>
      </c>
      <c r="B84" s="10" t="s">
        <v>4</v>
      </c>
      <c r="C84" s="9">
        <f>A84-25499+1</f>
        <v>230</v>
      </c>
      <c r="D84" s="15">
        <v>74.19</v>
      </c>
      <c r="E84" s="15" t="s">
        <v>15</v>
      </c>
      <c r="I84" s="2"/>
      <c r="J84" s="2"/>
      <c r="K84" s="2"/>
      <c r="L84" s="2"/>
      <c r="M84" s="2"/>
      <c r="N84" s="6"/>
      <c r="O84" s="2"/>
      <c r="P84" s="2"/>
      <c r="Q84" s="2"/>
      <c r="R84" s="2"/>
      <c r="S84" s="2"/>
      <c r="T84" s="2"/>
    </row>
    <row r="85" spans="1:20" ht="18" x14ac:dyDescent="0.25">
      <c r="A85" s="9">
        <v>25923</v>
      </c>
      <c r="B85" s="10" t="s">
        <v>4</v>
      </c>
      <c r="C85" s="9">
        <f>A85-25499+1</f>
        <v>425</v>
      </c>
      <c r="D85" s="15">
        <v>35.97</v>
      </c>
      <c r="E85" s="15" t="s">
        <v>18</v>
      </c>
      <c r="I85" s="2"/>
      <c r="J85" s="2"/>
      <c r="K85" s="2"/>
      <c r="L85" s="2"/>
      <c r="M85" s="2"/>
      <c r="N85" s="6"/>
      <c r="O85" s="2"/>
      <c r="P85" s="2"/>
      <c r="Q85" s="2"/>
      <c r="R85" s="2"/>
      <c r="S85" s="2"/>
      <c r="T85" s="2"/>
    </row>
    <row r="86" spans="1:20" ht="18" x14ac:dyDescent="0.25">
      <c r="A86" s="9">
        <v>27164</v>
      </c>
      <c r="B86" s="10" t="s">
        <v>4</v>
      </c>
      <c r="C86" s="9">
        <f>A86-25499+1</f>
        <v>1666</v>
      </c>
      <c r="D86" s="15">
        <v>67.64</v>
      </c>
      <c r="E86" s="15" t="s">
        <v>18</v>
      </c>
      <c r="I86" s="2"/>
      <c r="J86" s="2"/>
      <c r="K86" s="2"/>
      <c r="L86" s="2"/>
      <c r="M86" s="2"/>
      <c r="N86" s="6"/>
      <c r="O86" s="2"/>
      <c r="P86" s="2"/>
      <c r="Q86" s="2"/>
      <c r="R86" s="2"/>
      <c r="S86" s="2"/>
    </row>
    <row r="87" spans="1:20" ht="18" x14ac:dyDescent="0.25">
      <c r="A87" s="9">
        <v>34414</v>
      </c>
      <c r="B87" s="10" t="s">
        <v>6</v>
      </c>
      <c r="C87" s="9">
        <f>A87-31250+1</f>
        <v>3165</v>
      </c>
      <c r="D87" s="15">
        <v>95.04</v>
      </c>
      <c r="E87" s="15" t="s">
        <v>19</v>
      </c>
      <c r="I87" s="2"/>
      <c r="J87" s="2"/>
      <c r="K87" s="2"/>
      <c r="L87" s="2"/>
      <c r="M87" s="2"/>
      <c r="N87" s="6"/>
      <c r="O87" s="2"/>
      <c r="P87" s="2"/>
      <c r="Q87" s="2"/>
      <c r="R87" s="2"/>
      <c r="S87" s="2"/>
    </row>
    <row r="88" spans="1:20" ht="18" x14ac:dyDescent="0.25">
      <c r="A88" s="9">
        <v>36975</v>
      </c>
      <c r="B88" s="10" t="s">
        <v>5</v>
      </c>
      <c r="C88" s="9">
        <f t="shared" ref="C88:C95" si="3">A88-35267+1</f>
        <v>1709</v>
      </c>
      <c r="D88" s="15">
        <v>25.84</v>
      </c>
      <c r="E88" s="15" t="s">
        <v>17</v>
      </c>
      <c r="I88" s="2"/>
      <c r="J88" s="2"/>
      <c r="K88" s="2"/>
      <c r="L88" s="2"/>
      <c r="M88" s="2"/>
      <c r="N88" s="6"/>
      <c r="O88" s="2"/>
      <c r="P88" s="2"/>
      <c r="Q88" s="2"/>
      <c r="R88" s="2"/>
      <c r="S88" s="2"/>
    </row>
    <row r="89" spans="1:20" ht="18" x14ac:dyDescent="0.25">
      <c r="A89" s="9">
        <v>36984</v>
      </c>
      <c r="B89" s="10" t="s">
        <v>5</v>
      </c>
      <c r="C89" s="9">
        <f t="shared" si="3"/>
        <v>1718</v>
      </c>
      <c r="D89" s="15">
        <v>54.63</v>
      </c>
      <c r="E89" s="15" t="s">
        <v>18</v>
      </c>
      <c r="I89" s="2"/>
      <c r="J89" s="2"/>
      <c r="K89" s="2"/>
      <c r="L89" s="2"/>
      <c r="M89" s="2"/>
      <c r="N89" s="6"/>
      <c r="O89" s="2"/>
      <c r="P89" s="2"/>
      <c r="Q89" s="2"/>
      <c r="R89" s="2"/>
      <c r="S89" s="2"/>
    </row>
    <row r="90" spans="1:20" ht="18" x14ac:dyDescent="0.25">
      <c r="A90" s="9">
        <v>37049</v>
      </c>
      <c r="B90" s="10" t="s">
        <v>5</v>
      </c>
      <c r="C90" s="9">
        <f t="shared" si="3"/>
        <v>1783</v>
      </c>
      <c r="D90" s="15">
        <v>37.67</v>
      </c>
      <c r="E90" s="15" t="s">
        <v>15</v>
      </c>
      <c r="I90" s="2"/>
      <c r="J90" s="2"/>
      <c r="K90" s="2"/>
      <c r="L90" s="2"/>
      <c r="M90" s="2"/>
      <c r="N90" s="6"/>
      <c r="O90" s="2"/>
      <c r="P90" s="2"/>
      <c r="Q90" s="2"/>
      <c r="R90" s="2"/>
      <c r="S90" s="2"/>
    </row>
    <row r="91" spans="1:20" ht="18" x14ac:dyDescent="0.25">
      <c r="A91" s="9">
        <v>37082</v>
      </c>
      <c r="B91" s="10" t="s">
        <v>5</v>
      </c>
      <c r="C91" s="9">
        <f t="shared" si="3"/>
        <v>1816</v>
      </c>
      <c r="D91" s="9">
        <v>59.96</v>
      </c>
      <c r="E91" s="9" t="s">
        <v>15</v>
      </c>
      <c r="I91" s="2"/>
      <c r="J91" s="1"/>
      <c r="M91" s="2"/>
    </row>
    <row r="92" spans="1:20" ht="18" x14ac:dyDescent="0.2">
      <c r="A92" s="9">
        <v>37092</v>
      </c>
      <c r="B92" s="10" t="s">
        <v>5</v>
      </c>
      <c r="C92" s="9">
        <f t="shared" si="3"/>
        <v>1826</v>
      </c>
      <c r="D92" s="9">
        <v>93.39</v>
      </c>
      <c r="E92" s="9" t="s">
        <v>15</v>
      </c>
      <c r="I92" s="2"/>
    </row>
    <row r="93" spans="1:20" ht="18" x14ac:dyDescent="0.2">
      <c r="A93" s="9">
        <v>37148</v>
      </c>
      <c r="B93" s="10" t="s">
        <v>5</v>
      </c>
      <c r="C93" s="9">
        <f t="shared" si="3"/>
        <v>1882</v>
      </c>
      <c r="D93" s="9">
        <v>86.69</v>
      </c>
      <c r="E93" s="9" t="s">
        <v>18</v>
      </c>
      <c r="I93" s="2"/>
    </row>
    <row r="94" spans="1:20" ht="18" x14ac:dyDescent="0.2">
      <c r="A94" s="9">
        <v>37151</v>
      </c>
      <c r="B94" s="10" t="s">
        <v>5</v>
      </c>
      <c r="C94" s="9">
        <f t="shared" si="3"/>
        <v>1885</v>
      </c>
      <c r="D94" s="9">
        <v>87.24</v>
      </c>
      <c r="E94" s="9" t="s">
        <v>19</v>
      </c>
    </row>
    <row r="95" spans="1:20" ht="18" x14ac:dyDescent="0.2">
      <c r="A95" s="9">
        <v>37187</v>
      </c>
      <c r="B95" s="10" t="s">
        <v>5</v>
      </c>
      <c r="C95" s="9">
        <f t="shared" si="3"/>
        <v>1921</v>
      </c>
      <c r="D95" s="9">
        <v>53.73</v>
      </c>
      <c r="E95" s="9" t="s">
        <v>26</v>
      </c>
    </row>
    <row r="99" spans="2:2" ht="18" x14ac:dyDescent="0.25">
      <c r="B99" s="1"/>
    </row>
    <row r="100" spans="2:2" ht="18" x14ac:dyDescent="0.25">
      <c r="B100" s="1"/>
    </row>
  </sheetData>
  <sortState xmlns:xlrd2="http://schemas.microsoft.com/office/spreadsheetml/2017/richdata2" ref="I4:S25">
    <sortCondition ref="I4:I25"/>
  </sortState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775764-284B-0B4B-8347-130E4B1F29C1}">
  <dimension ref="A1:V98"/>
  <sheetViews>
    <sheetView tabSelected="1" workbookViewId="0">
      <selection activeCell="B2" sqref="B2"/>
    </sheetView>
  </sheetViews>
  <sheetFormatPr baseColWidth="10" defaultRowHeight="16" x14ac:dyDescent="0.2"/>
  <cols>
    <col min="1" max="1" width="18.5" customWidth="1"/>
    <col min="2" max="2" width="23.6640625" customWidth="1"/>
    <col min="3" max="3" width="16.6640625" customWidth="1"/>
    <col min="4" max="4" width="14.83203125" customWidth="1"/>
    <col min="5" max="5" width="17.1640625" customWidth="1"/>
  </cols>
  <sheetData>
    <row r="1" spans="1:5" ht="21" x14ac:dyDescent="0.25">
      <c r="A1" s="16" t="s">
        <v>47</v>
      </c>
      <c r="B1" s="14"/>
    </row>
    <row r="2" spans="1:5" ht="19" x14ac:dyDescent="0.3">
      <c r="A2" s="18"/>
    </row>
    <row r="3" spans="1:5" ht="21" x14ac:dyDescent="0.25">
      <c r="A3" s="12" t="s">
        <v>44</v>
      </c>
    </row>
    <row r="5" spans="1:5" x14ac:dyDescent="0.2">
      <c r="A5" s="13" t="s">
        <v>0</v>
      </c>
      <c r="B5" s="13" t="s">
        <v>1</v>
      </c>
      <c r="C5" s="13" t="s">
        <v>45</v>
      </c>
      <c r="D5" s="13" t="s">
        <v>40</v>
      </c>
      <c r="E5" s="13" t="s">
        <v>10</v>
      </c>
    </row>
    <row r="6" spans="1:5" x14ac:dyDescent="0.2">
      <c r="A6" s="9">
        <v>571</v>
      </c>
      <c r="B6" s="9" t="s">
        <v>3</v>
      </c>
      <c r="C6" s="9">
        <f>A6-508+2</f>
        <v>65</v>
      </c>
      <c r="D6" s="9">
        <v>21.37</v>
      </c>
      <c r="E6" s="9" t="s">
        <v>20</v>
      </c>
    </row>
    <row r="7" spans="1:5" ht="18" x14ac:dyDescent="0.2">
      <c r="A7" s="9">
        <v>4099</v>
      </c>
      <c r="B7" s="10" t="s">
        <v>38</v>
      </c>
      <c r="C7" s="9">
        <f>A7-3559+1</f>
        <v>541</v>
      </c>
      <c r="D7" s="9">
        <v>30.55</v>
      </c>
      <c r="E7" s="9" t="s">
        <v>15</v>
      </c>
    </row>
    <row r="8" spans="1:5" ht="18" x14ac:dyDescent="0.2">
      <c r="A8" s="9">
        <v>11077</v>
      </c>
      <c r="B8" s="10" t="s">
        <v>7</v>
      </c>
      <c r="C8" s="9">
        <f>A8-10677+1</f>
        <v>401</v>
      </c>
      <c r="D8" s="9">
        <v>69.88</v>
      </c>
      <c r="E8" s="9" t="s">
        <v>27</v>
      </c>
    </row>
    <row r="9" spans="1:5" ht="18" x14ac:dyDescent="0.2">
      <c r="A9" s="9">
        <v>11086</v>
      </c>
      <c r="B9" s="10" t="s">
        <v>7</v>
      </c>
      <c r="C9" s="9">
        <f>A9-10677+1</f>
        <v>410</v>
      </c>
      <c r="D9" s="9">
        <v>69.64</v>
      </c>
      <c r="E9" s="9" t="s">
        <v>22</v>
      </c>
    </row>
    <row r="10" spans="1:5" ht="18" x14ac:dyDescent="0.2">
      <c r="A10" s="9">
        <v>24958</v>
      </c>
      <c r="B10" s="10" t="s">
        <v>39</v>
      </c>
      <c r="C10" s="9">
        <f>A10-24897+1</f>
        <v>62</v>
      </c>
      <c r="D10" s="9">
        <v>12.45</v>
      </c>
      <c r="E10" s="9" t="s">
        <v>17</v>
      </c>
    </row>
    <row r="11" spans="1:5" ht="18" x14ac:dyDescent="0.2">
      <c r="A11" s="9">
        <v>30484</v>
      </c>
      <c r="B11" s="10" t="s">
        <v>6</v>
      </c>
      <c r="C11" s="9">
        <f>A11-28885+1</f>
        <v>1600</v>
      </c>
      <c r="D11" s="9">
        <v>34.96</v>
      </c>
      <c r="E11" s="9" t="s">
        <v>17</v>
      </c>
    </row>
    <row r="12" spans="1:5" ht="18" x14ac:dyDescent="0.2">
      <c r="A12" s="9">
        <v>34959</v>
      </c>
      <c r="B12" s="10" t="s">
        <v>6</v>
      </c>
      <c r="C12" s="9">
        <f>A12-31250+1</f>
        <v>3710</v>
      </c>
      <c r="D12" s="9">
        <v>27.55</v>
      </c>
      <c r="E12" s="9" t="s">
        <v>15</v>
      </c>
    </row>
    <row r="13" spans="1:5" ht="18" x14ac:dyDescent="0.2">
      <c r="A13" s="9">
        <v>35714</v>
      </c>
      <c r="B13" s="10" t="s">
        <v>5</v>
      </c>
      <c r="C13" s="9">
        <f>A13-35267+1</f>
        <v>448</v>
      </c>
      <c r="D13" s="9">
        <v>35.950000000000003</v>
      </c>
      <c r="E13" s="9" t="s">
        <v>18</v>
      </c>
    </row>
    <row r="14" spans="1:5" ht="18" x14ac:dyDescent="0.2">
      <c r="A14" s="9">
        <v>37146</v>
      </c>
      <c r="B14" s="10" t="s">
        <v>5</v>
      </c>
      <c r="C14" s="9">
        <f>A14-35267+1</f>
        <v>1880</v>
      </c>
      <c r="D14" s="9">
        <v>40.840000000000003</v>
      </c>
      <c r="E14" s="9" t="s">
        <v>28</v>
      </c>
    </row>
    <row r="15" spans="1:5" ht="18" x14ac:dyDescent="0.2">
      <c r="A15" s="9">
        <v>37165</v>
      </c>
      <c r="B15" s="10" t="s">
        <v>5</v>
      </c>
      <c r="C15" s="9">
        <f>A15-35267+1</f>
        <v>1899</v>
      </c>
      <c r="D15" s="9">
        <v>51.2</v>
      </c>
      <c r="E15" s="9" t="s">
        <v>12</v>
      </c>
    </row>
    <row r="18" spans="1:5" ht="18" x14ac:dyDescent="0.25">
      <c r="B18" s="1"/>
      <c r="D18" s="2"/>
    </row>
    <row r="19" spans="1:5" ht="21" x14ac:dyDescent="0.25">
      <c r="A19" s="12" t="s">
        <v>43</v>
      </c>
    </row>
    <row r="20" spans="1:5" ht="18" x14ac:dyDescent="0.25">
      <c r="B20" s="1"/>
    </row>
    <row r="21" spans="1:5" x14ac:dyDescent="0.2">
      <c r="A21" s="13" t="s">
        <v>0</v>
      </c>
      <c r="B21" s="13" t="s">
        <v>1</v>
      </c>
      <c r="C21" s="13" t="s">
        <v>45</v>
      </c>
      <c r="D21" s="13" t="s">
        <v>40</v>
      </c>
      <c r="E21" s="13" t="s">
        <v>10</v>
      </c>
    </row>
    <row r="22" spans="1:5" x14ac:dyDescent="0.2">
      <c r="A22" s="9">
        <v>571</v>
      </c>
      <c r="B22" s="9" t="s">
        <v>3</v>
      </c>
      <c r="C22" s="9">
        <f>A22-508+2</f>
        <v>65</v>
      </c>
      <c r="D22" s="9">
        <v>32.76</v>
      </c>
      <c r="E22" s="9" t="s">
        <v>22</v>
      </c>
    </row>
    <row r="23" spans="1:5" ht="18" x14ac:dyDescent="0.2">
      <c r="A23" s="9">
        <v>4099</v>
      </c>
      <c r="B23" s="10" t="s">
        <v>38</v>
      </c>
      <c r="C23" s="9">
        <f>A23-3559+1</f>
        <v>541</v>
      </c>
      <c r="D23" s="9">
        <v>31.69</v>
      </c>
      <c r="E23" s="9" t="s">
        <v>16</v>
      </c>
    </row>
    <row r="24" spans="1:5" ht="18" x14ac:dyDescent="0.2">
      <c r="A24" s="9">
        <v>11077</v>
      </c>
      <c r="B24" s="10" t="s">
        <v>7</v>
      </c>
      <c r="C24" s="9">
        <f>A24-10677+1</f>
        <v>401</v>
      </c>
      <c r="D24" s="9">
        <v>63.64</v>
      </c>
      <c r="E24" s="9" t="s">
        <v>20</v>
      </c>
    </row>
    <row r="25" spans="1:5" ht="18" x14ac:dyDescent="0.2">
      <c r="A25" s="9">
        <v>11086</v>
      </c>
      <c r="B25" s="10" t="s">
        <v>7</v>
      </c>
      <c r="C25" s="9">
        <f>A25-10677+1</f>
        <v>410</v>
      </c>
      <c r="D25" s="9">
        <v>63.4</v>
      </c>
      <c r="E25" s="9" t="s">
        <v>20</v>
      </c>
    </row>
    <row r="26" spans="1:5" ht="18" x14ac:dyDescent="0.2">
      <c r="A26" s="9">
        <v>24958</v>
      </c>
      <c r="B26" s="10" t="s">
        <v>39</v>
      </c>
      <c r="C26" s="9">
        <f>A26-24897+1</f>
        <v>62</v>
      </c>
      <c r="D26" s="9">
        <v>34.76</v>
      </c>
      <c r="E26" s="9" t="s">
        <v>18</v>
      </c>
    </row>
    <row r="27" spans="1:5" ht="18" x14ac:dyDescent="0.2">
      <c r="A27" s="9">
        <v>30484</v>
      </c>
      <c r="B27" s="10" t="s">
        <v>6</v>
      </c>
      <c r="C27" s="9">
        <f>A27-28885+1</f>
        <v>1600</v>
      </c>
      <c r="D27" s="9">
        <v>10.4</v>
      </c>
      <c r="E27" s="9" t="s">
        <v>23</v>
      </c>
    </row>
    <row r="28" spans="1:5" ht="18" x14ac:dyDescent="0.2">
      <c r="A28" s="9">
        <v>35714</v>
      </c>
      <c r="B28" s="10" t="s">
        <v>5</v>
      </c>
      <c r="C28" s="9">
        <f t="shared" ref="C28:C39" si="0">A28-35267+1</f>
        <v>448</v>
      </c>
      <c r="D28" s="9">
        <v>56.24</v>
      </c>
      <c r="E28" s="9" t="s">
        <v>25</v>
      </c>
    </row>
    <row r="29" spans="1:5" ht="18" x14ac:dyDescent="0.2">
      <c r="A29" s="9">
        <v>37014</v>
      </c>
      <c r="B29" s="10" t="s">
        <v>5</v>
      </c>
      <c r="C29" s="9">
        <f t="shared" si="0"/>
        <v>1748</v>
      </c>
      <c r="D29" s="9">
        <v>12.55</v>
      </c>
      <c r="E29" s="9" t="s">
        <v>17</v>
      </c>
    </row>
    <row r="30" spans="1:5" ht="18" x14ac:dyDescent="0.2">
      <c r="A30" s="9">
        <v>37023</v>
      </c>
      <c r="B30" s="10" t="s">
        <v>5</v>
      </c>
      <c r="C30" s="9">
        <f t="shared" si="0"/>
        <v>1757</v>
      </c>
      <c r="D30" s="9">
        <v>31.58</v>
      </c>
      <c r="E30" s="9" t="s">
        <v>14</v>
      </c>
    </row>
    <row r="31" spans="1:5" ht="18" x14ac:dyDescent="0.2">
      <c r="A31" s="9">
        <v>37055</v>
      </c>
      <c r="B31" s="10" t="s">
        <v>5</v>
      </c>
      <c r="C31" s="9">
        <f t="shared" si="0"/>
        <v>1789</v>
      </c>
      <c r="D31" s="9">
        <v>14.4</v>
      </c>
      <c r="E31" s="9" t="s">
        <v>24</v>
      </c>
    </row>
    <row r="32" spans="1:5" ht="18" x14ac:dyDescent="0.2">
      <c r="A32" s="9">
        <v>37079</v>
      </c>
      <c r="B32" s="10" t="s">
        <v>5</v>
      </c>
      <c r="C32" s="9">
        <f t="shared" si="0"/>
        <v>1813</v>
      </c>
      <c r="D32" s="9">
        <v>12.2</v>
      </c>
      <c r="E32" s="9" t="s">
        <v>12</v>
      </c>
    </row>
    <row r="33" spans="1:22" ht="18" x14ac:dyDescent="0.2">
      <c r="A33" s="9">
        <v>37085</v>
      </c>
      <c r="B33" s="10" t="s">
        <v>5</v>
      </c>
      <c r="C33" s="9">
        <f t="shared" si="0"/>
        <v>1819</v>
      </c>
      <c r="D33" s="9">
        <v>23.27</v>
      </c>
      <c r="E33" s="9" t="s">
        <v>24</v>
      </c>
    </row>
    <row r="34" spans="1:22" ht="18" x14ac:dyDescent="0.2">
      <c r="A34" s="9">
        <v>37086</v>
      </c>
      <c r="B34" s="10" t="s">
        <v>5</v>
      </c>
      <c r="C34" s="9">
        <f t="shared" si="0"/>
        <v>1820</v>
      </c>
      <c r="D34" s="9">
        <v>20</v>
      </c>
      <c r="E34" s="9" t="s">
        <v>26</v>
      </c>
    </row>
    <row r="35" spans="1:22" ht="18" x14ac:dyDescent="0.2">
      <c r="A35" s="9">
        <v>37092</v>
      </c>
      <c r="B35" s="10" t="s">
        <v>5</v>
      </c>
      <c r="C35" s="9">
        <f t="shared" si="0"/>
        <v>1826</v>
      </c>
      <c r="D35" s="9">
        <v>24.74</v>
      </c>
      <c r="E35" s="9" t="s">
        <v>19</v>
      </c>
    </row>
    <row r="36" spans="1:22" ht="18" x14ac:dyDescent="0.2">
      <c r="A36" s="9">
        <v>37146</v>
      </c>
      <c r="B36" s="10" t="s">
        <v>5</v>
      </c>
      <c r="C36" s="9">
        <f t="shared" si="0"/>
        <v>1880</v>
      </c>
      <c r="D36" s="9">
        <v>37.479999999999997</v>
      </c>
      <c r="E36" s="9" t="s">
        <v>15</v>
      </c>
    </row>
    <row r="37" spans="1:22" ht="18" x14ac:dyDescent="0.2">
      <c r="A37" s="9">
        <v>37161</v>
      </c>
      <c r="B37" s="10" t="s">
        <v>5</v>
      </c>
      <c r="C37" s="9">
        <f t="shared" si="0"/>
        <v>1895</v>
      </c>
      <c r="D37" s="9">
        <v>22.9</v>
      </c>
      <c r="E37" s="9" t="s">
        <v>16</v>
      </c>
    </row>
    <row r="38" spans="1:22" ht="18" x14ac:dyDescent="0.2">
      <c r="A38" s="9">
        <v>37164</v>
      </c>
      <c r="B38" s="10" t="s">
        <v>5</v>
      </c>
      <c r="C38" s="9">
        <f t="shared" si="0"/>
        <v>1898</v>
      </c>
      <c r="D38" s="9">
        <v>15.2</v>
      </c>
      <c r="E38" s="9" t="s">
        <v>15</v>
      </c>
    </row>
    <row r="39" spans="1:22" ht="18" x14ac:dyDescent="0.2">
      <c r="A39" s="9">
        <v>37165</v>
      </c>
      <c r="B39" s="10" t="s">
        <v>5</v>
      </c>
      <c r="C39" s="9">
        <f t="shared" si="0"/>
        <v>1899</v>
      </c>
      <c r="D39" s="9">
        <v>25.3</v>
      </c>
      <c r="E39" s="9" t="s">
        <v>15</v>
      </c>
    </row>
    <row r="42" spans="1:22" x14ac:dyDescent="0.2">
      <c r="V42" s="3"/>
    </row>
    <row r="43" spans="1:22" ht="21" x14ac:dyDescent="0.25">
      <c r="A43" s="8" t="s">
        <v>42</v>
      </c>
      <c r="V43" s="3"/>
    </row>
    <row r="44" spans="1:22" x14ac:dyDescent="0.2">
      <c r="V44" s="3"/>
    </row>
    <row r="45" spans="1:22" x14ac:dyDescent="0.2">
      <c r="A45" s="5" t="s">
        <v>0</v>
      </c>
      <c r="B45" s="5" t="s">
        <v>1</v>
      </c>
      <c r="C45" s="13" t="s">
        <v>45</v>
      </c>
      <c r="D45" s="5" t="s">
        <v>40</v>
      </c>
      <c r="E45" s="5" t="s">
        <v>10</v>
      </c>
      <c r="V45" s="3"/>
    </row>
    <row r="46" spans="1:22" x14ac:dyDescent="0.2">
      <c r="A46" s="9">
        <v>571</v>
      </c>
      <c r="B46" s="9" t="s">
        <v>3</v>
      </c>
      <c r="C46" s="9">
        <f>A46-508+2</f>
        <v>65</v>
      </c>
      <c r="D46" s="11">
        <v>42.66</v>
      </c>
      <c r="E46" s="9" t="s">
        <v>11</v>
      </c>
      <c r="V46" s="3"/>
    </row>
    <row r="47" spans="1:22" ht="18" x14ac:dyDescent="0.2">
      <c r="A47" s="9">
        <v>4099</v>
      </c>
      <c r="B47" s="10" t="s">
        <v>38</v>
      </c>
      <c r="C47" s="9">
        <f>A47-3559+1</f>
        <v>541</v>
      </c>
      <c r="D47" s="9">
        <v>28.73</v>
      </c>
      <c r="E47" s="9" t="s">
        <v>17</v>
      </c>
      <c r="V47" s="3"/>
    </row>
    <row r="48" spans="1:22" ht="18" x14ac:dyDescent="0.2">
      <c r="A48" s="9">
        <v>11077</v>
      </c>
      <c r="B48" s="10" t="s">
        <v>7</v>
      </c>
      <c r="C48" s="9">
        <f>A48-10677+1</f>
        <v>401</v>
      </c>
      <c r="D48" s="9">
        <v>70.53</v>
      </c>
      <c r="E48" s="9" t="s">
        <v>20</v>
      </c>
      <c r="V48" s="3"/>
    </row>
    <row r="49" spans="1:22" ht="18" x14ac:dyDescent="0.2">
      <c r="A49" s="9">
        <v>11086</v>
      </c>
      <c r="B49" s="10" t="s">
        <v>7</v>
      </c>
      <c r="C49" s="9">
        <f>A49-10677+1</f>
        <v>410</v>
      </c>
      <c r="D49" s="9">
        <v>72.760000000000005</v>
      </c>
      <c r="E49" s="9" t="s">
        <v>21</v>
      </c>
      <c r="V49" s="3"/>
    </row>
    <row r="50" spans="1:22" ht="18" x14ac:dyDescent="0.2">
      <c r="A50" s="9">
        <v>24958</v>
      </c>
      <c r="B50" s="10" t="s">
        <v>39</v>
      </c>
      <c r="C50" s="9">
        <f>A50-24897+1</f>
        <v>62</v>
      </c>
      <c r="D50" s="9">
        <v>70.03</v>
      </c>
      <c r="E50" s="9" t="s">
        <v>14</v>
      </c>
      <c r="V50" s="3"/>
    </row>
    <row r="51" spans="1:22" ht="18" x14ac:dyDescent="0.2">
      <c r="A51" s="9">
        <v>26835</v>
      </c>
      <c r="B51" s="10" t="s">
        <v>6</v>
      </c>
      <c r="C51" s="9">
        <f>A51-24897+1</f>
        <v>1939</v>
      </c>
      <c r="D51" s="9">
        <v>26.53</v>
      </c>
      <c r="E51" s="9" t="s">
        <v>17</v>
      </c>
      <c r="V51" s="3"/>
    </row>
    <row r="52" spans="1:22" ht="18" x14ac:dyDescent="0.2">
      <c r="A52" s="9">
        <v>26976</v>
      </c>
      <c r="B52" s="10" t="s">
        <v>6</v>
      </c>
      <c r="C52" s="9">
        <f>A52-24897+1</f>
        <v>2080</v>
      </c>
      <c r="D52" s="9">
        <v>18.54</v>
      </c>
      <c r="E52" s="9" t="s">
        <v>17</v>
      </c>
      <c r="V52" s="3"/>
    </row>
    <row r="53" spans="1:22" ht="18" x14ac:dyDescent="0.2">
      <c r="A53" s="9">
        <v>35714</v>
      </c>
      <c r="B53" s="10" t="s">
        <v>5</v>
      </c>
      <c r="C53" s="9">
        <f t="shared" ref="C53:C68" si="1">A53-35267+1</f>
        <v>448</v>
      </c>
      <c r="D53" s="9">
        <v>82.92</v>
      </c>
      <c r="E53" s="9" t="s">
        <v>17</v>
      </c>
      <c r="V53" s="3"/>
    </row>
    <row r="54" spans="1:22" ht="18" x14ac:dyDescent="0.2">
      <c r="A54" s="9">
        <v>37014</v>
      </c>
      <c r="B54" s="10" t="s">
        <v>5</v>
      </c>
      <c r="C54" s="9">
        <f t="shared" si="1"/>
        <v>1748</v>
      </c>
      <c r="D54" s="9">
        <v>29.55</v>
      </c>
      <c r="E54" s="9" t="s">
        <v>18</v>
      </c>
      <c r="V54" s="3"/>
    </row>
    <row r="55" spans="1:22" ht="18" x14ac:dyDescent="0.2">
      <c r="A55" s="9">
        <v>37023</v>
      </c>
      <c r="B55" s="10" t="s">
        <v>5</v>
      </c>
      <c r="C55" s="9">
        <f t="shared" si="1"/>
        <v>1757</v>
      </c>
      <c r="D55" s="9">
        <v>39.81</v>
      </c>
      <c r="E55" s="9" t="s">
        <v>17</v>
      </c>
      <c r="V55" s="3"/>
    </row>
    <row r="56" spans="1:22" ht="18" x14ac:dyDescent="0.2">
      <c r="A56" s="9">
        <v>37026</v>
      </c>
      <c r="B56" s="10" t="s">
        <v>5</v>
      </c>
      <c r="C56" s="9">
        <f t="shared" si="1"/>
        <v>1760</v>
      </c>
      <c r="D56" s="9">
        <v>17.100000000000001</v>
      </c>
      <c r="E56" s="9" t="s">
        <v>17</v>
      </c>
      <c r="V56" s="3"/>
    </row>
    <row r="57" spans="1:22" ht="18" x14ac:dyDescent="0.2">
      <c r="A57" s="9">
        <v>37032</v>
      </c>
      <c r="B57" s="10" t="s">
        <v>5</v>
      </c>
      <c r="C57" s="9">
        <f t="shared" si="1"/>
        <v>1766</v>
      </c>
      <c r="D57" s="9">
        <v>10.47</v>
      </c>
      <c r="E57" s="9" t="s">
        <v>15</v>
      </c>
      <c r="V57" s="3"/>
    </row>
    <row r="58" spans="1:22" ht="18" x14ac:dyDescent="0.2">
      <c r="A58" s="9">
        <v>37049</v>
      </c>
      <c r="B58" s="10" t="s">
        <v>5</v>
      </c>
      <c r="C58" s="9">
        <f t="shared" si="1"/>
        <v>1783</v>
      </c>
      <c r="D58" s="9">
        <v>35.67</v>
      </c>
      <c r="E58" s="9" t="s">
        <v>18</v>
      </c>
      <c r="V58" s="3"/>
    </row>
    <row r="59" spans="1:22" ht="18" x14ac:dyDescent="0.2">
      <c r="A59" s="9">
        <v>37050</v>
      </c>
      <c r="B59" s="10" t="s">
        <v>5</v>
      </c>
      <c r="C59" s="9">
        <f t="shared" si="1"/>
        <v>1784</v>
      </c>
      <c r="D59" s="9">
        <v>22.19</v>
      </c>
      <c r="E59" s="9" t="s">
        <v>13</v>
      </c>
      <c r="V59" s="3"/>
    </row>
    <row r="60" spans="1:22" ht="18" x14ac:dyDescent="0.2">
      <c r="A60" s="9">
        <v>37085</v>
      </c>
      <c r="B60" s="10" t="s">
        <v>5</v>
      </c>
      <c r="C60" s="9">
        <f t="shared" si="1"/>
        <v>1819</v>
      </c>
      <c r="D60" s="9">
        <v>37.979999999999997</v>
      </c>
      <c r="E60" s="9" t="s">
        <v>19</v>
      </c>
      <c r="V60" s="3"/>
    </row>
    <row r="61" spans="1:22" ht="18" x14ac:dyDescent="0.2">
      <c r="A61" s="9">
        <v>37092</v>
      </c>
      <c r="B61" s="10" t="s">
        <v>5</v>
      </c>
      <c r="C61" s="9">
        <f t="shared" si="1"/>
        <v>1826</v>
      </c>
      <c r="D61" s="9">
        <v>17.920000000000002</v>
      </c>
      <c r="E61" s="9" t="s">
        <v>19</v>
      </c>
      <c r="V61" s="3"/>
    </row>
    <row r="62" spans="1:22" ht="18" x14ac:dyDescent="0.2">
      <c r="A62" s="9">
        <v>37103</v>
      </c>
      <c r="B62" s="10" t="s">
        <v>5</v>
      </c>
      <c r="C62" s="9">
        <f t="shared" si="1"/>
        <v>1837</v>
      </c>
      <c r="D62" s="9">
        <v>24.61</v>
      </c>
      <c r="E62" s="9" t="s">
        <v>19</v>
      </c>
      <c r="V62" s="3"/>
    </row>
    <row r="63" spans="1:22" ht="18" x14ac:dyDescent="0.2">
      <c r="A63" s="9">
        <v>37146</v>
      </c>
      <c r="B63" s="10" t="s">
        <v>5</v>
      </c>
      <c r="C63" s="9">
        <f t="shared" si="1"/>
        <v>1880</v>
      </c>
      <c r="D63" s="9">
        <v>28.35</v>
      </c>
      <c r="E63" s="9" t="s">
        <v>17</v>
      </c>
      <c r="V63" s="3"/>
    </row>
    <row r="64" spans="1:22" ht="18" x14ac:dyDescent="0.2">
      <c r="A64" s="9">
        <v>37152</v>
      </c>
      <c r="B64" s="10" t="s">
        <v>5</v>
      </c>
      <c r="C64" s="9">
        <f t="shared" si="1"/>
        <v>1886</v>
      </c>
      <c r="D64" s="9">
        <v>44.08</v>
      </c>
      <c r="E64" s="9" t="s">
        <v>19</v>
      </c>
      <c r="V64" s="3"/>
    </row>
    <row r="65" spans="1:22" ht="18" x14ac:dyDescent="0.2">
      <c r="A65" s="9">
        <v>37155</v>
      </c>
      <c r="B65" s="10" t="s">
        <v>5</v>
      </c>
      <c r="C65" s="9">
        <f t="shared" si="1"/>
        <v>1889</v>
      </c>
      <c r="D65" s="9">
        <v>30.27</v>
      </c>
      <c r="E65" s="9" t="s">
        <v>18</v>
      </c>
      <c r="V65" s="3"/>
    </row>
    <row r="66" spans="1:22" ht="18" x14ac:dyDescent="0.2">
      <c r="A66" s="9">
        <v>37161</v>
      </c>
      <c r="B66" s="10" t="s">
        <v>5</v>
      </c>
      <c r="C66" s="9">
        <f t="shared" si="1"/>
        <v>1895</v>
      </c>
      <c r="D66" s="9">
        <v>14.77</v>
      </c>
      <c r="E66" s="9" t="s">
        <v>16</v>
      </c>
      <c r="V66" s="3"/>
    </row>
    <row r="67" spans="1:22" ht="18" x14ac:dyDescent="0.2">
      <c r="A67" s="9">
        <v>37164</v>
      </c>
      <c r="B67" s="10" t="s">
        <v>5</v>
      </c>
      <c r="C67" s="9">
        <f t="shared" si="1"/>
        <v>1898</v>
      </c>
      <c r="D67" s="9">
        <v>20.96</v>
      </c>
      <c r="E67" s="9" t="s">
        <v>14</v>
      </c>
    </row>
    <row r="68" spans="1:22" ht="18" x14ac:dyDescent="0.2">
      <c r="A68" s="9">
        <v>37165</v>
      </c>
      <c r="B68" s="10" t="s">
        <v>5</v>
      </c>
      <c r="C68" s="9">
        <f t="shared" si="1"/>
        <v>1899</v>
      </c>
      <c r="D68" s="9">
        <v>15.5</v>
      </c>
      <c r="E68" s="9" t="s">
        <v>16</v>
      </c>
    </row>
    <row r="69" spans="1:22" ht="18" x14ac:dyDescent="0.2">
      <c r="A69" s="9">
        <v>37543</v>
      </c>
      <c r="B69" s="10" t="s">
        <v>8</v>
      </c>
      <c r="C69" s="9">
        <f>A69-37195+1</f>
        <v>349</v>
      </c>
      <c r="D69" s="9">
        <v>27.94</v>
      </c>
      <c r="E69" s="9" t="s">
        <v>12</v>
      </c>
    </row>
    <row r="70" spans="1:22" ht="18" x14ac:dyDescent="0.25">
      <c r="B70" s="1"/>
      <c r="D70" s="4"/>
    </row>
    <row r="73" spans="1:22" ht="21" x14ac:dyDescent="0.25">
      <c r="A73" s="8" t="s">
        <v>41</v>
      </c>
    </row>
    <row r="75" spans="1:22" x14ac:dyDescent="0.2">
      <c r="A75" s="5" t="s">
        <v>0</v>
      </c>
      <c r="B75" s="5" t="s">
        <v>1</v>
      </c>
      <c r="C75" s="13" t="s">
        <v>45</v>
      </c>
      <c r="D75" s="5" t="s">
        <v>40</v>
      </c>
      <c r="E75" s="5" t="s">
        <v>10</v>
      </c>
    </row>
    <row r="76" spans="1:22" x14ac:dyDescent="0.2">
      <c r="A76" s="9">
        <v>571</v>
      </c>
      <c r="B76" s="9" t="s">
        <v>3</v>
      </c>
      <c r="C76" s="9">
        <f>A76-508+2</f>
        <v>65</v>
      </c>
      <c r="D76" s="9">
        <v>21.03</v>
      </c>
      <c r="E76" s="9" t="s">
        <v>16</v>
      </c>
    </row>
    <row r="77" spans="1:22" ht="18" x14ac:dyDescent="0.2">
      <c r="A77" s="9">
        <v>4099</v>
      </c>
      <c r="B77" s="10" t="s">
        <v>38</v>
      </c>
      <c r="C77" s="9">
        <f>A77-3559+1</f>
        <v>541</v>
      </c>
      <c r="D77" s="9">
        <v>13.15</v>
      </c>
      <c r="E77" s="9" t="s">
        <v>19</v>
      </c>
    </row>
    <row r="78" spans="1:22" ht="18" x14ac:dyDescent="0.2">
      <c r="A78" s="9">
        <v>11077</v>
      </c>
      <c r="B78" s="10" t="s">
        <v>7</v>
      </c>
      <c r="C78" s="9">
        <f>A78-10677+1</f>
        <v>401</v>
      </c>
      <c r="D78" s="9">
        <v>70.23</v>
      </c>
      <c r="E78" s="9" t="s">
        <v>22</v>
      </c>
    </row>
    <row r="79" spans="1:22" ht="18" x14ac:dyDescent="0.2">
      <c r="A79" s="9">
        <v>11086</v>
      </c>
      <c r="B79" s="10" t="s">
        <v>7</v>
      </c>
      <c r="C79" s="9">
        <f>A79-10677+1</f>
        <v>410</v>
      </c>
      <c r="D79" s="9">
        <v>72.84</v>
      </c>
      <c r="E79" s="9" t="s">
        <v>29</v>
      </c>
    </row>
    <row r="80" spans="1:22" ht="18" x14ac:dyDescent="0.2">
      <c r="A80" s="9">
        <v>30484</v>
      </c>
      <c r="B80" s="10" t="s">
        <v>6</v>
      </c>
      <c r="C80" s="9">
        <f>A80-28885+1</f>
        <v>1600</v>
      </c>
      <c r="D80" s="9">
        <v>12.88</v>
      </c>
      <c r="E80" s="9" t="s">
        <v>17</v>
      </c>
    </row>
    <row r="81" spans="1:5" ht="18" x14ac:dyDescent="0.2">
      <c r="A81" s="9">
        <v>35714</v>
      </c>
      <c r="B81" s="10" t="s">
        <v>5</v>
      </c>
      <c r="C81" s="9">
        <f>A81-35267+1</f>
        <v>448</v>
      </c>
      <c r="D81" s="9">
        <v>21.01</v>
      </c>
      <c r="E81" s="9" t="s">
        <v>16</v>
      </c>
    </row>
    <row r="82" spans="1:5" ht="18" x14ac:dyDescent="0.2">
      <c r="A82" s="9">
        <v>37146</v>
      </c>
      <c r="B82" s="10" t="s">
        <v>5</v>
      </c>
      <c r="C82" s="9">
        <f>A82-35267+1</f>
        <v>1880</v>
      </c>
      <c r="D82" s="9">
        <v>16.11</v>
      </c>
      <c r="E82" s="9" t="s">
        <v>18</v>
      </c>
    </row>
    <row r="83" spans="1:5" ht="18" x14ac:dyDescent="0.2">
      <c r="A83" s="9">
        <v>37165</v>
      </c>
      <c r="B83" s="10" t="s">
        <v>5</v>
      </c>
      <c r="C83" s="9">
        <f>A83-35267+1</f>
        <v>1899</v>
      </c>
      <c r="D83" s="9">
        <v>19.63</v>
      </c>
      <c r="E83" s="9" t="s">
        <v>16</v>
      </c>
    </row>
    <row r="84" spans="1:5" ht="18" x14ac:dyDescent="0.25">
      <c r="B84" s="1"/>
      <c r="D84" s="2"/>
    </row>
    <row r="85" spans="1:5" ht="18" x14ac:dyDescent="0.25">
      <c r="B85" s="1"/>
      <c r="D85" s="2"/>
    </row>
    <row r="86" spans="1:5" ht="18" x14ac:dyDescent="0.25">
      <c r="B86" s="1"/>
      <c r="D86" s="2"/>
    </row>
    <row r="87" spans="1:5" ht="18" x14ac:dyDescent="0.25">
      <c r="B87" s="1"/>
      <c r="D87" s="2"/>
    </row>
    <row r="88" spans="1:5" ht="18" x14ac:dyDescent="0.25">
      <c r="B88" s="1"/>
      <c r="D88" s="2"/>
    </row>
    <row r="89" spans="1:5" ht="18" x14ac:dyDescent="0.25">
      <c r="B89" s="1"/>
      <c r="D89" s="2"/>
    </row>
    <row r="90" spans="1:5" ht="18" x14ac:dyDescent="0.25">
      <c r="B90" s="1"/>
      <c r="D90" s="2"/>
    </row>
    <row r="91" spans="1:5" ht="18" x14ac:dyDescent="0.25">
      <c r="B91" s="1"/>
      <c r="D91" s="2"/>
    </row>
    <row r="92" spans="1:5" ht="18" x14ac:dyDescent="0.25">
      <c r="B92" s="1"/>
      <c r="D92" s="2"/>
    </row>
    <row r="97" spans="2:2" ht="18" x14ac:dyDescent="0.25">
      <c r="B97" s="1"/>
    </row>
    <row r="98" spans="2:2" ht="18" x14ac:dyDescent="0.25">
      <c r="B98" s="1"/>
    </row>
  </sheetData>
  <sortState xmlns:xlrd2="http://schemas.microsoft.com/office/spreadsheetml/2017/richdata2" ref="L74:W82">
    <sortCondition ref="L74:L82"/>
  </sortState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table S1</vt:lpstr>
      <vt:lpstr>table S2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Marina de Leeuw</dc:creator>
  <cp:lastModifiedBy>Marina de Leeuw</cp:lastModifiedBy>
  <dcterms:created xsi:type="dcterms:W3CDTF">2019-10-25T13:09:29Z</dcterms:created>
  <dcterms:modified xsi:type="dcterms:W3CDTF">2020-09-23T11:37:05Z</dcterms:modified>
</cp:coreProperties>
</file>